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22060" tabRatio="600" firstSheet="0" activeTab="0" autoFilterDateGrouping="1"/>
  </bookViews>
  <sheets>
    <sheet xmlns:r="http://schemas.openxmlformats.org/officeDocument/2006/relationships" name="Sheet1" sheetId="1" state="visible" r:id="rId1"/>
    <sheet xmlns:r="http://schemas.openxmlformats.org/officeDocument/2006/relationships" name="成本拆分" sheetId="2" state="visible" r:id="rId2"/>
    <sheet xmlns:r="http://schemas.openxmlformats.org/officeDocument/2006/relationships" name="材料与工艺说明" sheetId="3" state="visible" r:id="rId3"/>
    <sheet xmlns:r="http://schemas.openxmlformats.org/officeDocument/2006/relationships" name="报价说明" sheetId="4" state="visible" r:id="rId4"/>
  </sheets>
  <definedNames>
    <definedName name="_xlnm.Print_Titles" localSheetId="0">'Sheet1'!$1:$7</definedName>
    <definedName name="_xlnm.Print_Area" localSheetId="0">'Sheet1'!$A$1:$G$94</definedName>
    <definedName name="_xlnm._FilterDatabase" localSheetId="1" hidden="1">'成本拆分'!$A$3:$J$36</definedName>
    <definedName name="_xlnm.Print_Titles" localSheetId="1">'成本拆分'!$1:$3</definedName>
    <definedName name="_xlnm._FilterDatabase" localSheetId="2" hidden="1">'材料与工艺说明'!$A$3:$F$40</definedName>
    <definedName name="_xlnm.Print_Titles" localSheetId="2">'材料与工艺说明'!$1:$3</definedName>
  </definedNames>
  <calcPr calcId="191029" calcMode="auto" fullCalcOnLoad="1"/>
</workbook>
</file>

<file path=xl/styles.xml><?xml version="1.0" encoding="utf-8"?>
<styleSheet xmlns="http://schemas.openxmlformats.org/spreadsheetml/2006/main">
  <numFmts count="2">
    <numFmt numFmtId="164" formatCode="[DBNum2][$-804]General"/>
    <numFmt numFmtId="165" formatCode="#,##0.##"/>
  </numFmts>
  <fonts count="36">
    <font>
      <name val="宋体"/>
      <charset val="134"/>
      <color theme="1"/>
      <sz val="11"/>
      <scheme val="minor"/>
    </font>
    <font>
      <name val="宋体"/>
      <charset val="134"/>
      <color theme="1"/>
      <sz val="12"/>
      <scheme val="minor"/>
    </font>
    <font>
      <name val="黑体"/>
      <charset val="134"/>
      <b val="1"/>
      <color theme="1"/>
      <sz val="28"/>
    </font>
    <font>
      <name val="宋体"/>
      <charset val="134"/>
      <b val="1"/>
      <color theme="1"/>
      <sz val="14"/>
      <scheme val="major"/>
    </font>
    <font>
      <name val="宋体"/>
      <charset val="134"/>
      <color theme="1"/>
      <sz val="14"/>
      <scheme val="major"/>
    </font>
    <font>
      <name val="黑体"/>
      <charset val="134"/>
      <b val="1"/>
      <color theme="1"/>
      <sz val="14"/>
    </font>
    <font>
      <name val="黑体"/>
      <charset val="134"/>
      <b val="1"/>
      <sz val="14"/>
    </font>
    <font>
      <name val="黑体"/>
      <charset val="134"/>
      <color theme="1"/>
      <sz val="14"/>
    </font>
    <font>
      <name val="宋体"/>
      <charset val="134"/>
      <b val="1"/>
      <color rgb="FFFF0000"/>
      <sz val="14"/>
      <scheme val="maj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name val="宋体"/>
      <b val="1"/>
      <sz val="12"/>
    </font>
    <font>
      <name val="黑体"/>
      <b val="1"/>
      <sz val="16"/>
    </font>
    <font>
      <name val="宋体"/>
      <sz val="9"/>
    </font>
    <font>
      <name val="宋体"/>
      <b val="1"/>
      <sz val="10"/>
    </font>
    <font>
      <name val="黑体"/>
      <b val="1"/>
      <sz val="11"/>
    </font>
    <font>
      <name val="宋体"/>
      <b val="1"/>
      <sz val="9"/>
    </font>
    <font>
      <name val="黑体"/>
      <b val="1"/>
      <sz val="18"/>
    </font>
    <font>
      <name val="宋体"/>
      <b val="1"/>
      <sz val="11"/>
    </font>
  </fonts>
  <fills count="39">
    <fill>
      <patternFill/>
    </fill>
    <fill>
      <patternFill patternType="gray125"/>
    </fill>
    <fill>
      <patternFill patternType="solid">
        <fgColor theme="2"/>
        <bgColor indexed="64"/>
      </patternFill>
    </fill>
    <fill>
      <patternFill patternType="solid">
        <fgColor theme="7" tint="0.8"/>
        <bgColor indexed="64"/>
      </patternFill>
    </fill>
    <fill>
      <patternFill patternType="solid">
        <fgColor theme="0" tint="-0.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2F2F2"/>
      </patternFill>
    </fill>
    <fill>
      <patternFill patternType="solid">
        <fgColor rgb="FFE7E6E6"/>
      </patternFill>
    </fill>
    <fill>
      <patternFill patternType="solid">
        <fgColor rgb="FFE4F2D9"/>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9" fillId="0" borderId="0" applyAlignment="1">
      <alignment vertical="center"/>
    </xf>
    <xf numFmtId="0" fontId="10" fillId="0" borderId="0" applyAlignment="1">
      <alignment vertical="center"/>
    </xf>
    <xf numFmtId="0" fontId="0" fillId="5" borderId="5" applyAlignment="1">
      <alignment vertical="center"/>
    </xf>
    <xf numFmtId="0" fontId="11" fillId="0" borderId="0" applyAlignment="1">
      <alignment vertical="center"/>
    </xf>
    <xf numFmtId="0" fontId="12" fillId="0" borderId="0" applyAlignment="1">
      <alignment vertical="center"/>
    </xf>
    <xf numFmtId="0" fontId="13" fillId="0" borderId="0" applyAlignment="1">
      <alignment vertical="center"/>
    </xf>
    <xf numFmtId="0" fontId="14" fillId="0" borderId="6" applyAlignment="1">
      <alignment vertical="center"/>
    </xf>
    <xf numFmtId="0" fontId="15" fillId="0" borderId="6" applyAlignment="1">
      <alignment vertical="center"/>
    </xf>
    <xf numFmtId="0" fontId="16" fillId="0" borderId="7" applyAlignment="1">
      <alignment vertical="center"/>
    </xf>
    <xf numFmtId="0" fontId="16" fillId="0" borderId="0" applyAlignment="1">
      <alignment vertical="center"/>
    </xf>
    <xf numFmtId="0" fontId="17" fillId="6" borderId="8" applyAlignment="1">
      <alignment vertical="center"/>
    </xf>
    <xf numFmtId="0" fontId="18" fillId="7" borderId="9" applyAlignment="1">
      <alignment vertical="center"/>
    </xf>
    <xf numFmtId="0" fontId="19" fillId="7" borderId="8" applyAlignment="1">
      <alignment vertical="center"/>
    </xf>
    <xf numFmtId="0" fontId="20" fillId="8" borderId="10" applyAlignment="1">
      <alignment vertical="center"/>
    </xf>
    <xf numFmtId="0" fontId="21" fillId="0" borderId="11" applyAlignment="1">
      <alignment vertical="center"/>
    </xf>
    <xf numFmtId="0" fontId="22" fillId="0" borderId="12" applyAlignment="1">
      <alignment vertical="center"/>
    </xf>
    <xf numFmtId="0" fontId="23" fillId="9" borderId="0" applyAlignment="1">
      <alignment vertical="center"/>
    </xf>
    <xf numFmtId="0" fontId="24" fillId="10" borderId="0" applyAlignment="1">
      <alignment vertical="center"/>
    </xf>
    <xf numFmtId="0" fontId="25" fillId="11" borderId="0" applyAlignment="1">
      <alignment vertical="center"/>
    </xf>
    <xf numFmtId="0" fontId="26" fillId="12" borderId="0" applyAlignment="1">
      <alignment vertical="center"/>
    </xf>
    <xf numFmtId="0" fontId="27" fillId="13" borderId="0" applyAlignment="1">
      <alignment vertical="center"/>
    </xf>
    <xf numFmtId="0" fontId="27" fillId="14" borderId="0" applyAlignment="1">
      <alignment vertical="center"/>
    </xf>
    <xf numFmtId="0" fontId="26" fillId="15" borderId="0" applyAlignment="1">
      <alignment vertical="center"/>
    </xf>
    <xf numFmtId="0" fontId="26" fillId="16" borderId="0" applyAlignment="1">
      <alignment vertical="center"/>
    </xf>
    <xf numFmtId="0" fontId="27" fillId="17" borderId="0" applyAlignment="1">
      <alignment vertical="center"/>
    </xf>
    <xf numFmtId="0" fontId="27" fillId="18" borderId="0" applyAlignment="1">
      <alignment vertical="center"/>
    </xf>
    <xf numFmtId="0" fontId="26" fillId="19" borderId="0" applyAlignment="1">
      <alignment vertical="center"/>
    </xf>
    <xf numFmtId="0" fontId="26" fillId="20" borderId="0" applyAlignment="1">
      <alignment vertical="center"/>
    </xf>
    <xf numFmtId="0" fontId="27" fillId="21" borderId="0" applyAlignment="1">
      <alignment vertical="center"/>
    </xf>
    <xf numFmtId="0" fontId="27" fillId="22" borderId="0" applyAlignment="1">
      <alignment vertical="center"/>
    </xf>
    <xf numFmtId="0" fontId="26" fillId="23" borderId="0" applyAlignment="1">
      <alignment vertical="center"/>
    </xf>
    <xf numFmtId="0" fontId="26" fillId="24" borderId="0" applyAlignment="1">
      <alignment vertical="center"/>
    </xf>
    <xf numFmtId="0" fontId="27" fillId="25" borderId="0" applyAlignment="1">
      <alignment vertical="center"/>
    </xf>
    <xf numFmtId="0" fontId="27" fillId="26" borderId="0" applyAlignment="1">
      <alignment vertical="center"/>
    </xf>
    <xf numFmtId="0" fontId="26" fillId="27" borderId="0" applyAlignment="1">
      <alignment vertical="center"/>
    </xf>
    <xf numFmtId="0" fontId="26" fillId="28" borderId="0" applyAlignment="1">
      <alignment vertical="center"/>
    </xf>
    <xf numFmtId="0" fontId="27" fillId="29" borderId="0" applyAlignment="1">
      <alignment vertical="center"/>
    </xf>
    <xf numFmtId="0" fontId="27" fillId="30" borderId="0" applyAlignment="1">
      <alignment vertical="center"/>
    </xf>
    <xf numFmtId="0" fontId="26" fillId="31" borderId="0" applyAlignment="1">
      <alignment vertical="center"/>
    </xf>
    <xf numFmtId="0" fontId="26" fillId="32" borderId="0" applyAlignment="1">
      <alignment vertical="center"/>
    </xf>
    <xf numFmtId="0" fontId="27" fillId="33" borderId="0" applyAlignment="1">
      <alignment vertical="center"/>
    </xf>
    <xf numFmtId="0" fontId="27" fillId="34" borderId="0" applyAlignment="1">
      <alignment vertical="center"/>
    </xf>
    <xf numFmtId="0" fontId="26" fillId="35" borderId="0" applyAlignment="1">
      <alignment vertical="center"/>
    </xf>
  </cellStyleXfs>
  <cellXfs count="83">
    <xf numFmtId="0" fontId="0" fillId="0" borderId="0" applyAlignment="1" pivotButton="0" quotePrefix="0" xfId="0">
      <alignment vertical="center"/>
    </xf>
    <xf numFmtId="0" fontId="0" fillId="0" borderId="0" applyAlignment="1" pivotButton="0" quotePrefix="0" xfId="0">
      <alignment vertical="center"/>
    </xf>
    <xf numFmtId="0" fontId="1" fillId="0" borderId="0" applyAlignment="1" pivotButton="0" quotePrefix="0" xfId="0">
      <alignment vertical="center"/>
    </xf>
    <xf numFmtId="0" fontId="2" fillId="0" borderId="1" applyAlignment="1" pivotButton="0" quotePrefix="0" xfId="0">
      <alignment horizontal="center" vertical="center"/>
    </xf>
    <xf numFmtId="0" fontId="3" fillId="0" borderId="1" applyAlignment="1" pivotButton="0" quotePrefix="0" xfId="0">
      <alignment horizontal="center" vertic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3" fillId="0" borderId="3" applyAlignment="1" pivotButton="0" quotePrefix="0" xfId="0">
      <alignment horizontal="center" vertical="center"/>
    </xf>
    <xf numFmtId="0" fontId="3" fillId="0" borderId="4" applyAlignment="1" pivotButton="0" quotePrefix="0" xfId="0">
      <alignment horizontal="center" vertical="center"/>
    </xf>
    <xf numFmtId="0" fontId="3" fillId="0" borderId="2" applyAlignment="1" pivotButton="0" quotePrefix="0" xfId="0">
      <alignment horizontal="center" vertical="center"/>
    </xf>
    <xf numFmtId="14" fontId="3" fillId="0" borderId="1" applyAlignment="1" pivotButton="0" quotePrefix="0" xfId="0">
      <alignment horizontal="center" vertical="center"/>
    </xf>
    <xf numFmtId="0" fontId="4" fillId="0"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2" borderId="1" applyAlignment="1" pivotButton="0" quotePrefix="0" xfId="0">
      <alignment horizontal="center" vertical="center"/>
    </xf>
    <xf numFmtId="0" fontId="4" fillId="0" borderId="1" applyAlignment="1" pivotButton="0" quotePrefix="0" xfId="0">
      <alignment horizontal="center" vertical="center"/>
    </xf>
    <xf numFmtId="14"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4" applyAlignment="1" pivotButton="0" quotePrefix="0" xfId="0">
      <alignment horizontal="center" vertical="center"/>
    </xf>
    <xf numFmtId="0" fontId="3" fillId="2" borderId="2" applyAlignment="1" pivotButton="0" quotePrefix="0" xfId="0">
      <alignment horizontal="right" vertical="center"/>
    </xf>
    <xf numFmtId="0" fontId="3" fillId="2" borderId="3" applyAlignment="1" pivotButton="0" quotePrefix="0" xfId="0">
      <alignment horizontal="right" vertical="center"/>
    </xf>
    <xf numFmtId="0" fontId="3" fillId="2" borderId="1" applyAlignment="1" pivotButton="0" quotePrefix="0" xfId="0">
      <alignment horizontal="center" vertical="center"/>
    </xf>
    <xf numFmtId="0" fontId="4" fillId="0" borderId="2" applyAlignment="1" pivotButton="0" quotePrefix="0" xfId="0">
      <alignment horizontal="right" vertical="center" wrapText="1"/>
    </xf>
    <xf numFmtId="0" fontId="4" fillId="0" borderId="3" applyAlignment="1" pivotButton="0" quotePrefix="0" xfId="0">
      <alignment horizontal="right" vertical="center" wrapText="1"/>
    </xf>
    <xf numFmtId="9" fontId="4" fillId="0" borderId="2" applyAlignment="1" pivotButton="0" quotePrefix="0" xfId="0">
      <alignment horizontal="center" vertical="center" wrapText="1"/>
    </xf>
    <xf numFmtId="0" fontId="5" fillId="0" borderId="1" applyAlignment="1" pivotButton="0" quotePrefix="0" xfId="0">
      <alignment horizontal="right" vertical="center"/>
    </xf>
    <xf numFmtId="0" fontId="5" fillId="0" borderId="1" applyAlignment="1" pivotButton="0" quotePrefix="0" xfId="0">
      <alignment horizontal="center" vertical="center"/>
    </xf>
    <xf numFmtId="0" fontId="6" fillId="3" borderId="1" applyAlignment="1" pivotButton="0" quotePrefix="0" xfId="0">
      <alignment horizontal="right" vertical="center"/>
    </xf>
    <xf numFmtId="164" fontId="6" fillId="3" borderId="2" applyAlignment="1" pivotButton="0" quotePrefix="0" xfId="0">
      <alignment horizontal="center" vertical="center"/>
    </xf>
    <xf numFmtId="164" fontId="6" fillId="3" borderId="3" applyAlignment="1" pivotButton="0" quotePrefix="0" xfId="0">
      <alignment horizontal="center" vertical="center"/>
    </xf>
    <xf numFmtId="164" fontId="6" fillId="3" borderId="4" applyAlignment="1" pivotButton="0" quotePrefix="0" xfId="0">
      <alignment horizontal="center" vertical="center"/>
    </xf>
    <xf numFmtId="0" fontId="6" fillId="3" borderId="1" applyAlignment="1" pivotButton="0" quotePrefix="0" xfId="0">
      <alignment horizontal="center" vertical="center"/>
    </xf>
    <xf numFmtId="0" fontId="7" fillId="0" borderId="2" applyAlignment="1" pivotButton="0" quotePrefix="0" xfId="0">
      <alignment horizontal="center" vertical="center" wrapText="1"/>
    </xf>
    <xf numFmtId="0" fontId="7" fillId="0" borderId="4" applyAlignment="1" pivotButton="0" quotePrefix="0" xfId="0">
      <alignment horizontal="center" vertical="center" wrapText="1"/>
    </xf>
    <xf numFmtId="0" fontId="7" fillId="0" borderId="1" applyAlignment="1" pivotButton="0" quotePrefix="0" xfId="0">
      <alignment horizontal="center" vertical="center" wrapText="1"/>
    </xf>
    <xf numFmtId="0" fontId="7" fillId="0" borderId="2" applyAlignment="1" pivotButton="0" quotePrefix="0" xfId="0">
      <alignment horizontal="center" vertical="center" wrapText="1"/>
    </xf>
    <xf numFmtId="0" fontId="7" fillId="0" borderId="3" applyAlignment="1" pivotButton="0" quotePrefix="0" xfId="0">
      <alignment horizontal="center" vertical="center" wrapText="1"/>
    </xf>
    <xf numFmtId="0" fontId="7" fillId="0" borderId="4" applyAlignment="1" pivotButton="0" quotePrefix="0" xfId="0">
      <alignment horizontal="center" vertical="center" wrapText="1"/>
    </xf>
    <xf numFmtId="0" fontId="7" fillId="0" borderId="1" applyAlignment="1" pivotButton="0" quotePrefix="0" xfId="0">
      <alignment horizontal="left" vertical="top" wrapText="1"/>
    </xf>
    <xf numFmtId="0" fontId="8" fillId="2" borderId="1" applyAlignment="1" pivotButton="0" quotePrefix="0" xfId="0">
      <alignment horizontal="center" vertical="center"/>
    </xf>
    <xf numFmtId="0" fontId="8" fillId="2" borderId="1" applyAlignment="1" pivotButton="0" quotePrefix="0" xfId="0">
      <alignment horizontal="left" vertical="center"/>
    </xf>
    <xf numFmtId="0" fontId="1" fillId="0" borderId="1" applyAlignment="1" pivotButton="0" quotePrefix="0" xfId="0">
      <alignment horizontal="center" vertical="center"/>
    </xf>
    <xf numFmtId="0" fontId="1" fillId="0" borderId="1" applyAlignment="1" pivotButton="0" quotePrefix="0" xfId="0">
      <alignment horizontal="left" vertical="center"/>
    </xf>
    <xf numFmtId="0" fontId="1" fillId="4" borderId="1" applyAlignment="1" pivotButton="0" quotePrefix="0" xfId="0">
      <alignment horizontal="center" vertical="center"/>
    </xf>
    <xf numFmtId="0" fontId="1" fillId="4" borderId="1" applyAlignment="1" pivotButton="0" quotePrefix="0" xfId="0">
      <alignment horizontal="left" vertical="center"/>
    </xf>
    <xf numFmtId="0" fontId="7" fillId="0" borderId="1" applyAlignment="1" pivotButton="0" quotePrefix="0" xfId="0">
      <alignment horizontal="center" vertical="center"/>
    </xf>
    <xf numFmtId="0" fontId="0" fillId="0" borderId="0" pivotButton="0" quotePrefix="0" xfId="0"/>
    <xf numFmtId="0" fontId="0" fillId="0" borderId="3" pivotButton="0" quotePrefix="0" xfId="0"/>
    <xf numFmtId="0" fontId="0" fillId="0" borderId="4" pivotButton="0" quotePrefix="0" xfId="0"/>
    <xf numFmtId="0" fontId="0" fillId="0" borderId="14" pivotButton="0" quotePrefix="0" xfId="0"/>
    <xf numFmtId="0" fontId="4" fillId="0" borderId="1" applyAlignment="1" pivotButton="0" quotePrefix="0" xfId="0">
      <alignment horizontal="center" vertical="center" wrapText="1"/>
    </xf>
    <xf numFmtId="0" fontId="0" fillId="0" borderId="19" pivotButton="0" quotePrefix="0" xfId="0"/>
    <xf numFmtId="0" fontId="0" fillId="0" borderId="20" pivotButton="0" quotePrefix="0" xfId="0"/>
    <xf numFmtId="0" fontId="0" fillId="0" borderId="17" pivotButton="0" quotePrefix="0" xfId="0"/>
    <xf numFmtId="0" fontId="3" fillId="2" borderId="1" applyAlignment="1" pivotButton="0" quotePrefix="0" xfId="0">
      <alignment horizontal="left" vertical="center" indent="1"/>
    </xf>
    <xf numFmtId="0" fontId="28" fillId="36" borderId="2" applyAlignment="1" pivotButton="0" quotePrefix="0" xfId="0">
      <alignment horizontal="right" vertical="center"/>
    </xf>
    <xf numFmtId="0" fontId="28" fillId="36" borderId="1" applyAlignment="1" pivotButton="0" quotePrefix="0" xfId="0">
      <alignment horizontal="center" vertical="center"/>
    </xf>
    <xf numFmtId="14" fontId="4" fillId="0" borderId="1" applyAlignment="1" pivotButton="0" quotePrefix="0" xfId="0">
      <alignment horizontal="center" vertical="center" wrapText="1"/>
    </xf>
    <xf numFmtId="9" fontId="4" fillId="0" borderId="1" applyAlignment="1" pivotButton="0" quotePrefix="0" xfId="0">
      <alignment horizontal="center" vertical="center" wrapText="1"/>
    </xf>
    <xf numFmtId="164" fontId="6" fillId="3" borderId="1" applyAlignment="1" pivotButton="0" quotePrefix="0" xfId="0">
      <alignment horizontal="center" vertical="center"/>
    </xf>
    <xf numFmtId="0" fontId="29" fillId="0" borderId="21" applyAlignment="1" pivotButton="0" quotePrefix="0" xfId="0">
      <alignment horizontal="center" vertical="center"/>
    </xf>
    <xf numFmtId="0" fontId="30" fillId="0" borderId="21" applyAlignment="1" pivotButton="0" quotePrefix="0" xfId="0">
      <alignment horizontal="left" vertical="center" wrapText="1" indent="1"/>
    </xf>
    <xf numFmtId="0" fontId="31" fillId="37" borderId="21" applyAlignment="1" pivotButton="0" quotePrefix="0" xfId="0">
      <alignment horizontal="center" vertical="center" wrapText="1"/>
    </xf>
    <xf numFmtId="0" fontId="30" fillId="0" borderId="21" applyAlignment="1" pivotButton="0" quotePrefix="0" xfId="0">
      <alignment horizontal="left" vertical="center" wrapText="1"/>
    </xf>
    <xf numFmtId="0" fontId="30" fillId="0" borderId="21" applyAlignment="1" pivotButton="0" quotePrefix="0" xfId="0">
      <alignment horizontal="center" vertical="center" wrapText="1"/>
    </xf>
    <xf numFmtId="165" fontId="30" fillId="0" borderId="21" applyAlignment="1" pivotButton="0" quotePrefix="0" xfId="0">
      <alignment horizontal="center" vertical="center" wrapText="1"/>
    </xf>
    <xf numFmtId="4" fontId="30" fillId="0" borderId="21" applyAlignment="1" pivotButton="0" quotePrefix="0" xfId="0">
      <alignment horizontal="center" vertical="center" wrapText="1"/>
    </xf>
    <xf numFmtId="0" fontId="31" fillId="37" borderId="21" applyAlignment="1" pivotButton="0" quotePrefix="0" xfId="0">
      <alignment horizontal="right" vertical="center" indent="1"/>
    </xf>
    <xf numFmtId="0" fontId="0" fillId="37" borderId="21" pivotButton="0" quotePrefix="0" xfId="0"/>
    <xf numFmtId="4" fontId="31" fillId="37" borderId="21" applyAlignment="1" pivotButton="0" quotePrefix="0" xfId="0">
      <alignment horizontal="center" vertical="center"/>
    </xf>
    <xf numFmtId="0" fontId="30" fillId="37" borderId="21" applyAlignment="1" pivotButton="0" quotePrefix="0" xfId="0">
      <alignment horizontal="left" vertical="center" wrapText="1"/>
    </xf>
    <xf numFmtId="0" fontId="32" fillId="38" borderId="21" applyAlignment="1" pivotButton="0" quotePrefix="0" xfId="0">
      <alignment horizontal="right" vertical="center" indent="1"/>
    </xf>
    <xf numFmtId="0" fontId="0" fillId="38" borderId="21" pivotButton="0" quotePrefix="0" xfId="0"/>
    <xf numFmtId="4" fontId="32" fillId="38" borderId="21" applyAlignment="1" pivotButton="0" quotePrefix="0" xfId="0">
      <alignment horizontal="center" vertical="center"/>
    </xf>
    <xf numFmtId="0" fontId="30" fillId="38" borderId="21" applyAlignment="1" pivotButton="0" quotePrefix="0" xfId="0">
      <alignment horizontal="left" vertical="center" wrapText="1"/>
    </xf>
    <xf numFmtId="0" fontId="33" fillId="0" borderId="21" applyAlignment="1" pivotButton="0" quotePrefix="0" xfId="0">
      <alignment horizontal="left" vertical="center" wrapText="1"/>
    </xf>
    <xf numFmtId="0" fontId="30" fillId="36" borderId="21" applyAlignment="1" pivotButton="0" quotePrefix="0" xfId="0">
      <alignment horizontal="left" vertical="center" wrapText="1" indent="1"/>
    </xf>
    <xf numFmtId="0" fontId="0" fillId="36" borderId="21" pivotButton="0" quotePrefix="0" xfId="0"/>
    <xf numFmtId="0" fontId="34" fillId="0" borderId="21" applyAlignment="1" pivotButton="0" quotePrefix="0" xfId="0">
      <alignment horizontal="center" vertical="center"/>
    </xf>
    <xf numFmtId="0" fontId="35" fillId="37" borderId="21" applyAlignment="1" pivotButton="0" quotePrefix="0" xfId="0">
      <alignment horizontal="left" vertical="center" indent="1"/>
    </xf>
    <xf numFmtId="0" fontId="30" fillId="0" borderId="21" applyAlignment="1" pivotButton="0" quotePrefix="0" xfId="0">
      <alignment horizontal="center" vertical="center"/>
    </xf>
    <xf numFmtId="0" fontId="33" fillId="0" borderId="21" applyAlignment="1" pivotButton="0" quotePrefix="0" xfId="0">
      <alignment horizontal="left" vertical="center" wrapText="1" indent="1"/>
    </xf>
    <xf numFmtId="0" fontId="0" fillId="0" borderId="21" pivotButton="0" quotePrefix="0" xfId="0"/>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fitToPage="1"/>
  </sheetPr>
  <dimension ref="A1:G94"/>
  <sheetViews>
    <sheetView tabSelected="1" topLeftCell="A13" zoomScale="150" zoomScaleNormal="150" workbookViewId="0">
      <selection activeCell="A29" sqref="A29:F29"/>
    </sheetView>
  </sheetViews>
  <sheetFormatPr baseColWidth="8" defaultColWidth="9" defaultRowHeight="16.8"/>
  <cols>
    <col width="5.5" customWidth="1" style="46" min="1" max="1"/>
    <col width="28.625" customWidth="1" style="46" min="2" max="2"/>
    <col width="139" customWidth="1" style="46" min="3" max="3"/>
    <col width="9.75" customWidth="1" style="46" min="4" max="5"/>
    <col width="9.125" customWidth="1" style="46" min="6" max="6"/>
    <col width="22.5" customWidth="1" style="46" min="7" max="7"/>
  </cols>
  <sheetData>
    <row r="1" ht="54" customHeight="1" s="46">
      <c r="A1" s="3" t="inlineStr">
        <is>
          <t>（湛江霞山糖水店两层装修）智能报价表</t>
        </is>
      </c>
      <c r="B1" s="47" t="n"/>
      <c r="C1" s="47" t="n"/>
      <c r="D1" s="47" t="n"/>
      <c r="E1" s="47" t="n"/>
      <c r="F1" s="47" t="n"/>
      <c r="G1" s="48" t="n"/>
    </row>
    <row r="2" ht="30" customHeight="1" s="46">
      <c r="A2" s="4" t="inlineStr">
        <is>
          <t>付款方式为4、5、1：即进场之前4成，水电完工后5成，完工3天内验收付最后1成。</t>
        </is>
      </c>
      <c r="B2" s="47" t="n"/>
      <c r="C2" s="47" t="n"/>
      <c r="D2" s="47" t="n"/>
      <c r="E2" s="47" t="n"/>
      <c r="F2" s="47" t="n"/>
      <c r="G2" s="48" t="n"/>
    </row>
    <row r="3" ht="28" customHeight="1" s="46">
      <c r="A3" s="15" t="inlineStr">
        <is>
          <t>如有更换方案或增加需求（包括不限于工艺要求等）应提前说明更换，退/补差价；在成本允许范围内谁都想又便宜又好，但请理智。</t>
        </is>
      </c>
      <c r="B3" s="47" t="n"/>
      <c r="C3" s="47" t="n"/>
      <c r="D3" s="47" t="n"/>
      <c r="E3" s="47" t="n"/>
      <c r="F3" s="47" t="n"/>
      <c r="G3" s="48" t="n"/>
    </row>
    <row r="4" ht="28" customHeight="1" s="46">
      <c r="A4" s="15" t="inlineStr">
        <is>
          <t>（除防水、水电外）非安全项要国标及以上得提前说明，方案是按照预算做的，不是按国标以上做的（包括工艺）；标准参考市场单价验收，不存在一块钱干两块钱的标准。</t>
        </is>
      </c>
      <c r="B4" s="47" t="n"/>
      <c r="C4" s="47" t="n"/>
      <c r="D4" s="47" t="n"/>
      <c r="E4" s="47" t="n"/>
      <c r="F4" s="47" t="n"/>
      <c r="G4" s="48" t="n"/>
    </row>
    <row r="5" ht="28" customHeight="1" s="46">
      <c r="A5" s="4" t="inlineStr">
        <is>
          <t>装修这行报价路数不同，没漏项少数前提下总价相差不会超出百分之十（相差太多请谨慎）；要比价或发同行，麻烦删了我的单价，只留项目与数量；同行互踩太烦，不想惹闲气，谢了。</t>
        </is>
      </c>
      <c r="B5" s="47" t="n"/>
      <c r="C5" s="47" t="n"/>
      <c r="D5" s="47" t="n"/>
      <c r="E5" s="47" t="n"/>
      <c r="F5" s="47" t="n"/>
      <c r="G5" s="48" t="n"/>
    </row>
    <row r="6" ht="49" customHeight="1" s="46">
      <c r="A6" s="4" t="inlineStr">
        <is>
          <t>项目名称</t>
        </is>
      </c>
      <c r="B6" s="49" t="n"/>
      <c r="C6" s="10" t="inlineStr">
        <is>
          <t>施工内容/工艺/步骤/型号/标准</t>
        </is>
      </c>
      <c r="D6" s="50" t="inlineStr">
        <is>
          <t>以下报价、方案、备注共属合同部分
整体项目（非人为）质保两年，厂保另算</t>
        </is>
      </c>
      <c r="E6" s="47" t="n"/>
      <c r="F6" s="47" t="n"/>
      <c r="G6" s="48" t="n"/>
    </row>
    <row r="7" ht="38" customHeight="1" s="46">
      <c r="A7" s="51" t="n"/>
      <c r="B7" s="52" t="n"/>
      <c r="C7" s="53" t="n"/>
      <c r="D7" s="14" t="inlineStr">
        <is>
          <t>单位</t>
        </is>
      </c>
      <c r="E7" s="15" t="inlineStr">
        <is>
          <t>数量</t>
        </is>
      </c>
      <c r="F7" s="15" t="inlineStr">
        <is>
          <t>单价</t>
        </is>
      </c>
      <c r="G7" s="15" t="inlineStr">
        <is>
          <t>人工与材料</t>
        </is>
      </c>
    </row>
    <row r="8" ht="28" customHeight="1" s="46">
      <c r="A8" s="54" t="inlineStr">
        <is>
          <t>一、综合项目（垃圾清理/成品保护/运输/保险/保洁）</t>
        </is>
      </c>
      <c r="B8" s="47" t="n"/>
      <c r="C8" s="47" t="n"/>
      <c r="D8" s="47" t="n"/>
      <c r="E8" s="47" t="n"/>
      <c r="F8" s="47" t="n"/>
      <c r="G8" s="48" t="n"/>
    </row>
    <row r="9" ht="26" customHeight="1" s="46">
      <c r="A9" s="15" t="inlineStr">
        <is>
          <t>装修垃圾清理与施工保护</t>
        </is>
      </c>
      <c r="B9" s="48" t="n"/>
      <c r="C9" s="16" t="inlineStr">
        <is>
          <t>全屋成品保护（已完工地砖、玻璃、门套、柜体）+施工垃圾装袋清运至物业指定点+施工期每日清理</t>
        </is>
      </c>
      <c r="D9" s="14" t="inlineStr">
        <is>
          <t>平方</t>
        </is>
      </c>
      <c r="E9" s="15" t="n">
        <v>75</v>
      </c>
      <c r="F9" s="15" t="n">
        <v>15</v>
      </c>
      <c r="G9" s="15">
        <f>ROUND(E9*F9,2)</f>
        <v>1125</v>
      </c>
    </row>
    <row r="10" ht="26" customHeight="1" s="46">
      <c r="A10" s="15" t="inlineStr">
        <is>
          <t>完工开荒保洁</t>
        </is>
      </c>
      <c r="B10" s="48" t="n"/>
      <c r="C10" s="16" t="inlineStr">
        <is>
          <t>开荒+精细保洁：玻璃双面、地砖/地毯吸尘、柜体内部、灯具擦拭</t>
        </is>
      </c>
      <c r="D10" s="14" t="inlineStr">
        <is>
          <t>平方</t>
        </is>
      </c>
      <c r="E10" s="15" t="n">
        <v>75</v>
      </c>
      <c r="F10" s="15" t="n">
        <v>10</v>
      </c>
      <c r="G10" s="15">
        <f>ROUND(E10*F10,2)</f>
        <v>750</v>
      </c>
    </row>
    <row r="11" ht="24" customHeight="1" s="46">
      <c r="A11" s="55" t="inlineStr">
        <is>
          <t>小计：综合</t>
        </is>
      </c>
      <c r="B11" s="47" t="n"/>
      <c r="C11" s="47" t="n"/>
      <c r="D11" s="47" t="n"/>
      <c r="E11" s="47" t="n"/>
      <c r="F11" s="47" t="n"/>
      <c r="G11" s="56">
        <f>ROUND(SUM(G9:G10),2)</f>
        <v>1875</v>
      </c>
    </row>
    <row r="12" ht="28" customHeight="1" s="46">
      <c r="A12" s="54" t="inlineStr">
        <is>
          <t>二、墙面基层（耐水腻子两遍打磨）</t>
        </is>
      </c>
      <c r="B12" s="47" t="n"/>
      <c r="C12" s="47" t="n"/>
      <c r="D12" s="47" t="n"/>
      <c r="E12" s="47" t="n"/>
      <c r="F12" s="47" t="n"/>
      <c r="G12" s="48" t="n"/>
    </row>
    <row r="13" ht="44" customHeight="1" s="46">
      <c r="A13" s="50" t="inlineStr">
        <is>
          <t>墙面腻子+乳胶漆（含基层处理）</t>
        </is>
      </c>
      <c r="B13" s="48" t="n"/>
      <c r="C13" s="16" t="inlineStr">
        <is>
          <t>耐水腻子两遍+打磨（阴阳角顺直）+立邦/嘉宝莉工程乳胶漆喷涂（白色），含基层清理（不做底涂处理）</t>
        </is>
      </c>
      <c r="D13" s="14" t="inlineStr">
        <is>
          <t>平方</t>
        </is>
      </c>
      <c r="E13" s="15" t="n">
        <v>100</v>
      </c>
      <c r="F13" s="15" t="n">
        <v>32</v>
      </c>
      <c r="G13" s="15">
        <f>ROUND(E13*F13,2)</f>
        <v>3200</v>
      </c>
    </row>
    <row r="14" ht="24" customHeight="1" s="46">
      <c r="A14" s="55" t="inlineStr">
        <is>
          <t>小计：墙面基层</t>
        </is>
      </c>
      <c r="B14" s="47" t="n"/>
      <c r="C14" s="47" t="n"/>
      <c r="D14" s="47" t="n"/>
      <c r="E14" s="47" t="n"/>
      <c r="F14" s="47" t="n"/>
      <c r="G14" s="56">
        <f>ROUND(SUM(G13:G13),2)</f>
        <v>3200</v>
      </c>
    </row>
    <row r="15" ht="28" customHeight="1" s="46">
      <c r="A15" s="54" t="inlineStr">
        <is>
          <t>三、墙面饰面（乳胶漆/艺术漆/实木墙裙）</t>
        </is>
      </c>
      <c r="B15" s="47" t="n"/>
      <c r="C15" s="47" t="n"/>
      <c r="D15" s="47" t="n"/>
      <c r="E15" s="47" t="n"/>
      <c r="F15" s="47" t="n"/>
      <c r="G15" s="48" t="n"/>
    </row>
    <row r="16" ht="26" customHeight="1" s="46">
      <c r="A16" s="15" t="inlineStr">
        <is>
          <t>墙面艺术漆（局部重点墙）</t>
        </is>
      </c>
      <c r="B16" s="48" t="n"/>
      <c r="C16" s="16" t="inlineStr">
        <is>
          <t>米白/燕麦色肌理艺术漆，两底两面，仅前台背景墙+一楼端景局部</t>
        </is>
      </c>
      <c r="D16" s="14" t="inlineStr">
        <is>
          <t>平方</t>
        </is>
      </c>
      <c r="E16" s="15" t="n">
        <v>15</v>
      </c>
      <c r="F16" s="15" t="n">
        <v>62</v>
      </c>
      <c r="G16" s="15">
        <f>ROUND(E16*F16,2)</f>
        <v>930</v>
      </c>
    </row>
    <row r="17" ht="44" customHeight="1" s="46">
      <c r="A17" s="50" t="inlineStr">
        <is>
          <t>实木墙裙（深胡桃，高1.1m）</t>
        </is>
      </c>
      <c r="B17" s="48" t="n"/>
      <c r="C17" s="57" t="inlineStr">
        <is>
          <t>橡胶木实木指接板18mm（泰国/马来 AA 级，胡桃色擦色）＋30×40木方基层＋实木压条＋木蜡油2遍（100%实木，满足『墙裙必须实木』）</t>
        </is>
      </c>
      <c r="D17" s="14" t="inlineStr">
        <is>
          <t>平方</t>
        </is>
      </c>
      <c r="E17" s="15" t="n">
        <v>8</v>
      </c>
      <c r="F17" s="15" t="n">
        <v>420</v>
      </c>
      <c r="G17" s="15">
        <f>ROUND(E17*F17,2)</f>
        <v>3360</v>
      </c>
    </row>
    <row r="18" ht="26" customHeight="1" s="46">
      <c r="A18" s="15" t="inlineStr">
        <is>
          <t>实木墙裙收口线条</t>
        </is>
      </c>
      <c r="B18" s="48" t="n"/>
      <c r="C18" s="16" t="inlineStr">
        <is>
          <t>橡胶木实木线条50×20mm，胡桃色，含上沿压条、阴阳角收口</t>
        </is>
      </c>
      <c r="D18" s="14" t="inlineStr">
        <is>
          <t>米</t>
        </is>
      </c>
      <c r="E18" s="15" t="n">
        <v>8</v>
      </c>
      <c r="F18" s="15" t="n">
        <v>40</v>
      </c>
      <c r="G18" s="15">
        <f>ROUND(E18*F18,2)</f>
        <v>320</v>
      </c>
    </row>
    <row r="19" ht="24" customHeight="1" s="46">
      <c r="A19" s="55" t="inlineStr">
        <is>
          <t>小计：墙面饰面</t>
        </is>
      </c>
      <c r="B19" s="47" t="n"/>
      <c r="C19" s="47" t="n"/>
      <c r="D19" s="47" t="n"/>
      <c r="E19" s="47" t="n"/>
      <c r="F19" s="47" t="n"/>
      <c r="G19" s="56">
        <f>ROUND(SUM(G16:G18),2)</f>
        <v>4610</v>
      </c>
    </row>
    <row r="20" ht="28" customHeight="1" s="46">
      <c r="A20" s="54" t="inlineStr">
        <is>
          <t>四、天花（原顶/钢梁/管线喷白，不做吊顶）</t>
        </is>
      </c>
      <c r="B20" s="47" t="n"/>
      <c r="C20" s="47" t="n"/>
      <c r="D20" s="47" t="n"/>
      <c r="E20" s="47" t="n"/>
      <c r="F20" s="47" t="n"/>
      <c r="G20" s="48" t="n"/>
    </row>
    <row r="21" ht="26" customHeight="1" s="46">
      <c r="A21" s="15" t="inlineStr">
        <is>
          <t>原顶/钢梁/管线喷白</t>
        </is>
      </c>
      <c r="B21" s="48" t="n"/>
      <c r="C21" s="16" t="inlineStr">
        <is>
          <t>不吊顶：原混凝土顶+钢梁+明装管线清理、白色乳胶漆两遍喷涂（含管线遮蔽）</t>
        </is>
      </c>
      <c r="D21" s="14" t="inlineStr">
        <is>
          <t>平方</t>
        </is>
      </c>
      <c r="E21" s="15" t="n">
        <v>60</v>
      </c>
      <c r="F21" s="15" t="n">
        <v>10</v>
      </c>
      <c r="G21" s="15">
        <f>ROUND(E21*F21,2)</f>
        <v>600</v>
      </c>
    </row>
    <row r="22" ht="24" customHeight="1" s="46">
      <c r="A22" s="55" t="inlineStr">
        <is>
          <t>小计：天花</t>
        </is>
      </c>
      <c r="B22" s="47" t="n"/>
      <c r="C22" s="47" t="n"/>
      <c r="D22" s="47" t="n"/>
      <c r="E22" s="47" t="n"/>
      <c r="F22" s="47" t="n"/>
      <c r="G22" s="56">
        <f>ROUND(SUM(G21:G21),2)</f>
        <v>600</v>
      </c>
    </row>
    <row r="23" ht="28" customHeight="1" s="46">
      <c r="A23" s="54" t="inlineStr">
        <is>
          <t>五、地面（二楼方块地毯；不含一楼地面）</t>
        </is>
      </c>
      <c r="B23" s="47" t="n"/>
      <c r="C23" s="47" t="n"/>
      <c r="D23" s="47" t="n"/>
      <c r="E23" s="47" t="n"/>
      <c r="F23" s="47" t="n"/>
      <c r="G23" s="48" t="n"/>
    </row>
    <row r="24" ht="26" customHeight="1" s="46">
      <c r="A24" s="15" t="inlineStr">
        <is>
          <t>二楼方块地毯铺设</t>
        </is>
      </c>
      <c r="B24" s="48" t="n"/>
      <c r="C24" s="16" t="inlineStr">
        <is>
          <t>商用方块地毯500×500（尼龙/丙纶混纺PVC底，燕麦色），含胶水、收边、门口压条</t>
        </is>
      </c>
      <c r="D24" s="14" t="inlineStr">
        <is>
          <t>平方</t>
        </is>
      </c>
      <c r="E24" s="15" t="n">
        <v>26</v>
      </c>
      <c r="F24" s="15" t="n">
        <v>30</v>
      </c>
      <c r="G24" s="15">
        <f>ROUND(E24*F24,2)</f>
        <v>780</v>
      </c>
    </row>
    <row r="25" ht="24" customHeight="1" s="46">
      <c r="A25" s="55" t="inlineStr">
        <is>
          <t>小计：地面</t>
        </is>
      </c>
      <c r="B25" s="47" t="n"/>
      <c r="C25" s="47" t="n"/>
      <c r="D25" s="47" t="n"/>
      <c r="E25" s="47" t="n"/>
      <c r="F25" s="47" t="n"/>
      <c r="G25" s="56">
        <f>ROUND(SUM(G24:G24),2)</f>
        <v>780</v>
      </c>
    </row>
    <row r="26" ht="28" customHeight="1" s="46">
      <c r="A26" s="54" t="inlineStr">
        <is>
          <t>六、楼梯（木纹瓷砖踏步/铁艺扶手/临空栏杆）</t>
        </is>
      </c>
      <c r="B26" s="47" t="n"/>
      <c r="C26" s="47" t="n"/>
      <c r="D26" s="47" t="n"/>
      <c r="E26" s="47" t="n"/>
      <c r="F26" s="47" t="n"/>
      <c r="G26" s="48" t="n"/>
    </row>
    <row r="27" ht="26" customHeight="1" s="46">
      <c r="A27" s="15" t="inlineStr">
        <is>
          <t>楼梯踏步/立板木纹瓷砖铺贴</t>
        </is>
      </c>
      <c r="B27" s="48" t="n"/>
      <c r="C27" s="16" t="inlineStr">
        <is>
          <t>木纹瓷砖200×1000（深胡桃木纹，中档品牌），踏步+立板，含找平、瓷砖胶、美缝、收边、防滑条，16级</t>
        </is>
      </c>
      <c r="D27" s="14" t="inlineStr">
        <is>
          <t>级</t>
        </is>
      </c>
      <c r="E27" s="15" t="n">
        <v>26</v>
      </c>
      <c r="F27" s="15" t="n">
        <v>100</v>
      </c>
      <c r="G27" s="15">
        <f>ROUND(E27*F27,2)</f>
        <v>2600</v>
      </c>
    </row>
    <row r="28" ht="26" customHeight="1" s="46">
      <c r="A28" s="15" t="inlineStr">
        <is>
          <t>楼梯铁艺扶手+立柱</t>
        </is>
      </c>
      <c r="B28" s="48" t="n"/>
      <c r="C28" s="16" t="inlineStr">
        <is>
          <t>黑铁方管40×60×1.8扶手+40×40立杆，焊接打磨、防锈底漆+黑色氟碳漆，含安装</t>
        </is>
      </c>
      <c r="D28" s="14" t="inlineStr">
        <is>
          <t>米</t>
        </is>
      </c>
      <c r="E28" s="15" t="n">
        <v>5.5</v>
      </c>
      <c r="F28" s="15" t="n">
        <v>350</v>
      </c>
      <c r="G28" s="15">
        <f>ROUND(E28*F28,2)</f>
        <v>1925</v>
      </c>
    </row>
    <row r="29" ht="26" customHeight="1" s="46">
      <c r="A29" s="15" t="inlineStr">
        <is>
          <t>二楼临空铁艺栏杆</t>
        </is>
      </c>
      <c r="B29" s="48" t="n"/>
      <c r="C29" s="16" t="inlineStr">
        <is>
          <t>黑铁立杆+顶部实木扶手（胡桃色），高1.05m，氟碳漆，含预埋/化学锚栓</t>
        </is>
      </c>
      <c r="D29" s="14" t="inlineStr">
        <is>
          <t>米</t>
        </is>
      </c>
      <c r="E29" s="15" t="n">
        <v>4.5</v>
      </c>
      <c r="F29" s="15" t="n">
        <v>350</v>
      </c>
      <c r="G29" s="15">
        <f>ROUND(E29*F29,2)</f>
        <v>1575</v>
      </c>
    </row>
    <row r="30" ht="24" customHeight="1" s="46">
      <c r="A30" s="55" t="inlineStr">
        <is>
          <t>小计：楼梯</t>
        </is>
      </c>
      <c r="B30" s="47" t="n"/>
      <c r="C30" s="47" t="n"/>
      <c r="D30" s="47" t="n"/>
      <c r="E30" s="47" t="n"/>
      <c r="F30" s="47" t="n"/>
      <c r="G30" s="56">
        <f>ROUND(SUM(G27:G29),2)</f>
        <v>6100</v>
      </c>
    </row>
    <row r="31" ht="28" customHeight="1" s="46">
      <c r="A31" s="54" t="inlineStr">
        <is>
          <t>七、门头（钢架/饰面/发光字/灯箱/灯光）</t>
        </is>
      </c>
      <c r="B31" s="47" t="n"/>
      <c r="C31" s="47" t="n"/>
      <c r="D31" s="47" t="n"/>
      <c r="E31" s="47" t="n"/>
      <c r="F31" s="47" t="n"/>
      <c r="G31" s="48" t="n"/>
    </row>
    <row r="32" ht="26" customHeight="1" s="46">
      <c r="A32" s="15" t="inlineStr">
        <is>
          <t>门头骨架+木纹转印铝板饰面</t>
        </is>
      </c>
      <c r="B32" s="48" t="n"/>
      <c r="C32" s="16" t="inlineStr">
        <is>
          <t>40×40×2.0镀锌方通焊接骨架+膨胀螺栓固定+防锈+1.2mm木纹转印铝板饰面（非铝单板）+打胶收口</t>
        </is>
      </c>
      <c r="D32" s="14" t="inlineStr">
        <is>
          <t>平方</t>
        </is>
      </c>
      <c r="E32" s="15" t="n">
        <v>7.2</v>
      </c>
      <c r="F32" s="15" t="n">
        <v>240</v>
      </c>
      <c r="G32" s="15">
        <f>ROUND(E32*F32,2)</f>
        <v>1728</v>
      </c>
    </row>
    <row r="33" ht="26" customHeight="1" s="46">
      <c r="A33" s="15" t="inlineStr">
        <is>
          <t>门头发光字+LOGO</t>
        </is>
      </c>
      <c r="B33" s="48" t="n"/>
      <c r="C33" s="16" t="inlineStr">
        <is>
          <t>无边发光字（主字5个约0.6m）+副字8个（手作糖水·甜在霞山）+LOGO，含LED模组、变压器、背板、安装、防水</t>
        </is>
      </c>
      <c r="D33" s="14" t="inlineStr">
        <is>
          <t>项</t>
        </is>
      </c>
      <c r="E33" s="15" t="n">
        <v>1</v>
      </c>
      <c r="F33" s="15" t="n">
        <v>2200</v>
      </c>
      <c r="G33" s="15">
        <f>ROUND(E33*F33,2)</f>
        <v>2200</v>
      </c>
    </row>
    <row r="34" ht="26" customHeight="1" s="46">
      <c r="A34" s="15" t="inlineStr">
        <is>
          <t>门头灯带/檐口灯</t>
        </is>
      </c>
      <c r="B34" s="48" t="n"/>
      <c r="C34" s="16" t="inlineStr">
        <is>
          <t>LED灯带3000K+铝槽+防水电源，檐口+层板暗藏，含安装</t>
        </is>
      </c>
      <c r="D34" s="14" t="inlineStr">
        <is>
          <t>米</t>
        </is>
      </c>
      <c r="E34" s="15" t="n">
        <v>8</v>
      </c>
      <c r="F34" s="15" t="n">
        <v>40</v>
      </c>
      <c r="G34" s="15">
        <f>ROUND(E34*F34,2)</f>
        <v>320</v>
      </c>
    </row>
    <row r="35" ht="26" customHeight="1" s="46">
      <c r="A35" s="15" t="inlineStr">
        <is>
          <t>门头筒灯</t>
        </is>
      </c>
      <c r="B35" s="48" t="n"/>
      <c r="C35" s="16" t="inlineStr">
        <is>
          <t>防水筒灯7W 3000K，开孔/安装/接线</t>
        </is>
      </c>
      <c r="D35" s="14" t="inlineStr">
        <is>
          <t>个</t>
        </is>
      </c>
      <c r="E35" s="15" t="n">
        <v>6</v>
      </c>
      <c r="F35" s="15" t="n">
        <v>25</v>
      </c>
      <c r="G35" s="15">
        <f>ROUND(E35*F35,2)</f>
        <v>150</v>
      </c>
    </row>
    <row r="36" ht="24" customHeight="1" s="46">
      <c r="A36" s="55" t="inlineStr">
        <is>
          <t>小计：门头</t>
        </is>
      </c>
      <c r="B36" s="47" t="n"/>
      <c r="C36" s="47" t="n"/>
      <c r="D36" s="47" t="n"/>
      <c r="E36" s="47" t="n"/>
      <c r="F36" s="47" t="n"/>
      <c r="G36" s="56">
        <f>ROUND(SUM(G32:G35),2)</f>
        <v>4398</v>
      </c>
    </row>
    <row r="37" ht="28" customHeight="1" s="46">
      <c r="A37" s="54" t="inlineStr">
        <is>
          <t>八、门窗（12mm钢化玻璃门/左右折叠窗）</t>
        </is>
      </c>
      <c r="B37" s="47" t="n"/>
      <c r="C37" s="47" t="n"/>
      <c r="D37" s="47" t="n"/>
      <c r="E37" s="47" t="n"/>
      <c r="F37" s="47" t="n"/>
      <c r="G37" s="48" t="n"/>
    </row>
    <row r="38" ht="26" customHeight="1" s="46">
      <c r="A38" s="15" t="inlineStr">
        <is>
          <t>12mm钢化玻璃门（双开）</t>
        </is>
      </c>
      <c r="B38" s="48" t="n"/>
      <c r="C38" s="16" t="inlineStr">
        <is>
          <t>12mm钢化玻璃双开门（1.4×2.6m），含地弹簧2套（中档国产）、不锈钢拉手、门夹、安装调试</t>
        </is>
      </c>
      <c r="D38" s="14" t="inlineStr">
        <is>
          <t>平方</t>
        </is>
      </c>
      <c r="E38" s="15" t="n">
        <v>3.64</v>
      </c>
      <c r="F38" s="15" t="n">
        <v>500</v>
      </c>
      <c r="G38" s="15">
        <f>ROUND(E38*F38,2)</f>
        <v>1820</v>
      </c>
    </row>
    <row r="39" ht="26" customHeight="1" s="46">
      <c r="A39" s="15" t="inlineStr">
        <is>
          <t>左右折叠窗</t>
        </is>
      </c>
      <c r="B39" s="48" t="n"/>
      <c r="C39" s="16" t="inlineStr">
        <is>
          <t>铝合金左右折叠窗（1.4mm型材，5+5钢化玻璃），含五金、窗套、安装、打胶</t>
        </is>
      </c>
      <c r="D39" s="14" t="inlineStr">
        <is>
          <t>平方</t>
        </is>
      </c>
      <c r="E39" s="15" t="n">
        <v>2.4</v>
      </c>
      <c r="F39" s="15" t="n">
        <v>500</v>
      </c>
      <c r="G39" s="15">
        <f>ROUND(E39*F39,2)</f>
        <v>1200</v>
      </c>
    </row>
    <row r="40" ht="24" customHeight="1" s="46">
      <c r="A40" s="55" t="inlineStr">
        <is>
          <t>小计：门窗</t>
        </is>
      </c>
      <c r="B40" s="47" t="n"/>
      <c r="C40" s="47" t="n"/>
      <c r="D40" s="47" t="n"/>
      <c r="E40" s="47" t="n"/>
      <c r="F40" s="47" t="n"/>
      <c r="G40" s="56">
        <f>ROUND(SUM(G38:G39),2)</f>
        <v>3020</v>
      </c>
    </row>
    <row r="41" ht="28" customHeight="1" s="46">
      <c r="A41" s="54" t="inlineStr">
        <is>
          <t>九、定制（前台柜/楠木台面/楼梯下柜/出餐台）</t>
        </is>
      </c>
      <c r="B41" s="47" t="n"/>
      <c r="C41" s="47" t="n"/>
      <c r="D41" s="47" t="n"/>
      <c r="E41" s="47" t="n"/>
      <c r="F41" s="47" t="n"/>
      <c r="G41" s="48" t="n"/>
    </row>
    <row r="42" ht="26" customHeight="1" s="46">
      <c r="A42" s="15" t="inlineStr">
        <is>
          <t>前台/收银台柜体</t>
        </is>
      </c>
      <c r="B42" s="48" t="n"/>
      <c r="C42" s="16" t="inlineStr">
        <is>
          <t>18mm多层板柜体+木饰面/烤漆门板+缓冲五金+踢脚+隐藏走线，L形总长2m</t>
        </is>
      </c>
      <c r="D42" s="14" t="inlineStr">
        <is>
          <t>项</t>
        </is>
      </c>
      <c r="E42" s="15" t="n">
        <v>1</v>
      </c>
      <c r="F42" s="15" t="n">
        <v>1350</v>
      </c>
      <c r="G42" s="15">
        <f>ROUND(E42*F42,2)</f>
        <v>1350</v>
      </c>
    </row>
    <row r="43" ht="26" customHeight="1" s="46">
      <c r="A43" s="15" t="inlineStr">
        <is>
          <t>前台楠木实木台面</t>
        </is>
      </c>
      <c r="B43" s="48" t="n"/>
      <c r="C43" s="16" t="inlineStr">
        <is>
          <t>普通香楠/水楠实木直拼板35-40mm厚×650mm宽（福建/四川楠木，合同锁定树种学名），倒圆边、木蜡油2遍、安装</t>
        </is>
      </c>
      <c r="D43" s="14" t="inlineStr">
        <is>
          <t>米</t>
        </is>
      </c>
      <c r="E43" s="15" t="n">
        <v>1.8</v>
      </c>
      <c r="F43" s="15" t="n">
        <v>950</v>
      </c>
      <c r="G43" s="15">
        <f>ROUND(E43*F43,2)</f>
        <v>1710</v>
      </c>
    </row>
    <row r="44" ht="26" customHeight="1" s="46">
      <c r="A44" s="15" t="inlineStr">
        <is>
          <t>楼梯下储物小柜</t>
        </is>
      </c>
      <c r="B44" s="48" t="n"/>
      <c r="C44" s="16" t="inlineStr">
        <is>
          <t>18mm多层板+木饰面门板+普通五金，0.9W×1.2H×0.6D，含踢脚/层板</t>
        </is>
      </c>
      <c r="D44" s="14" t="inlineStr">
        <is>
          <t>项</t>
        </is>
      </c>
      <c r="E44" s="15" t="n">
        <v>1</v>
      </c>
      <c r="F44" s="15" t="n">
        <v>900</v>
      </c>
      <c r="G44" s="15">
        <f>ROUND(E44*F44,2)</f>
        <v>900</v>
      </c>
    </row>
    <row r="45" ht="26" customHeight="1" s="46">
      <c r="A45" s="15" t="inlineStr">
        <is>
          <t>出餐台/操作台</t>
        </is>
      </c>
      <c r="B45" s="48" t="n"/>
      <c r="C45" s="16" t="inlineStr">
        <is>
          <t>304不锈钢台面1.2mm+不锈钢柜体，含制冰机位开孔、下围板、可调脚</t>
        </is>
      </c>
      <c r="D45" s="14" t="inlineStr">
        <is>
          <t>项</t>
        </is>
      </c>
      <c r="E45" s="15" t="n">
        <v>1</v>
      </c>
      <c r="F45" s="15" t="n">
        <v>1400</v>
      </c>
      <c r="G45" s="15">
        <f>ROUND(E45*F45,2)</f>
        <v>1400</v>
      </c>
    </row>
    <row r="46" ht="24" customHeight="1" s="46">
      <c r="A46" s="55" t="inlineStr">
        <is>
          <t>小计：定制</t>
        </is>
      </c>
      <c r="B46" s="47" t="n"/>
      <c r="C46" s="47" t="n"/>
      <c r="D46" s="47" t="n"/>
      <c r="E46" s="47" t="n"/>
      <c r="F46" s="47" t="n"/>
      <c r="G46" s="56">
        <f>ROUND(SUM(G42:G45),2)</f>
        <v>5360</v>
      </c>
    </row>
    <row r="47" ht="28" customHeight="1" s="46">
      <c r="A47" s="54" t="inlineStr">
        <is>
          <t>十、水电（强电+弱电+开关插座+配电箱）</t>
        </is>
      </c>
      <c r="B47" s="47" t="n"/>
      <c r="C47" s="47" t="n"/>
      <c r="D47" s="47" t="n"/>
      <c r="E47" s="47" t="n"/>
      <c r="F47" s="47" t="n"/>
      <c r="G47" s="48" t="n"/>
    </row>
    <row r="48" ht="44" customHeight="1" s="46">
      <c r="A48" s="50" t="inlineStr">
        <is>
          <t>水电改造（强电+弱电+开关插座+配电箱）</t>
        </is>
      </c>
      <c r="B48" s="48" t="n"/>
      <c r="C48" s="57" t="inlineStr">
        <is>
          <t>国标线管/铜线2.5-4平方，约40个点位；弱电网络/收银监控预留；32个公牛/西蒙/国际电工面板底盒；配电箱回路整理（总开+漏保+12-16回路）</t>
        </is>
      </c>
      <c r="D48" s="14" t="inlineStr">
        <is>
          <t>项</t>
        </is>
      </c>
      <c r="E48" s="15" t="n">
        <v>1</v>
      </c>
      <c r="F48" s="15" t="n">
        <v>6800</v>
      </c>
      <c r="G48" s="15">
        <f>ROUND(E48*F48,2)</f>
        <v>6800</v>
      </c>
    </row>
    <row r="49" ht="24" customHeight="1" s="46">
      <c r="A49" s="55" t="inlineStr">
        <is>
          <t>小计：水电</t>
        </is>
      </c>
      <c r="B49" s="47" t="n"/>
      <c r="C49" s="47" t="n"/>
      <c r="D49" s="47" t="n"/>
      <c r="E49" s="47" t="n"/>
      <c r="F49" s="47" t="n"/>
      <c r="G49" s="56">
        <f>ROUND(SUM(G48:G48),2)</f>
        <v>6800</v>
      </c>
    </row>
    <row r="50" ht="28" customHeight="1" s="46">
      <c r="A50" s="54" t="inlineStr">
        <is>
          <t>十一、灯具（轨道射灯/吊灯/壁灯/灯带）</t>
        </is>
      </c>
      <c r="B50" s="47" t="n"/>
      <c r="C50" s="47" t="n"/>
      <c r="D50" s="47" t="n"/>
      <c r="E50" s="47" t="n"/>
      <c r="F50" s="47" t="n"/>
      <c r="G50" s="48" t="n"/>
    </row>
    <row r="51" ht="44" customHeight="1" s="46">
      <c r="A51" s="50" t="inlineStr">
        <is>
          <t>照明灯具（轨道射灯/吊灯/壁灯/灯带）</t>
        </is>
      </c>
      <c r="B51" s="48" t="n"/>
      <c r="C51" s="57" t="inlineStr">
        <is>
          <t>轨道射灯20套（黑色明装轨道+射灯）+藤艺/黄铜小吊灯8盏+复古壁灯6盏+LED灯带20m（含铝槽/电源；中档：雷士/欧普工程系列或中山灯饰定制），含安装辅料</t>
        </is>
      </c>
      <c r="D51" s="14" t="inlineStr">
        <is>
          <t>项</t>
        </is>
      </c>
      <c r="E51" s="15" t="n">
        <v>1</v>
      </c>
      <c r="F51" s="15" t="n">
        <v>3000</v>
      </c>
      <c r="G51" s="15">
        <f>ROUND(E51*F51,2)</f>
        <v>3000</v>
      </c>
    </row>
    <row r="52" ht="24" customHeight="1" s="46">
      <c r="A52" s="55" t="inlineStr">
        <is>
          <t>小计：灯具</t>
        </is>
      </c>
      <c r="B52" s="47" t="n"/>
      <c r="C52" s="47" t="n"/>
      <c r="D52" s="47" t="n"/>
      <c r="E52" s="47" t="n"/>
      <c r="F52" s="47" t="n"/>
      <c r="G52" s="56">
        <f>ROUND(SUM(G51:G51),2)</f>
        <v>3000</v>
      </c>
    </row>
    <row r="53" ht="28" customHeight="1" s="46">
      <c r="A53" s="54" t="inlineStr">
        <is>
          <t>十二、厨卫（防水/蹲便/洗手台/厨房墙面砖/地漏五金）</t>
        </is>
      </c>
      <c r="B53" s="47" t="n"/>
      <c r="C53" s="47" t="n"/>
      <c r="D53" s="47" t="n"/>
      <c r="E53" s="47" t="n"/>
      <c r="F53" s="47" t="n"/>
      <c r="G53" s="48" t="n"/>
    </row>
    <row r="54" ht="26" customHeight="1" s="46">
      <c r="A54" s="15" t="inlineStr">
        <is>
          <t>卫生间防水</t>
        </is>
      </c>
      <c r="B54" s="48" t="n"/>
      <c r="C54" s="16" t="inlineStr">
        <is>
          <t>K11防水涂料，地面满做+墙面1.8m，含阴阳角/管根加强、闭水试验48h</t>
        </is>
      </c>
      <c r="D54" s="14" t="inlineStr">
        <is>
          <t>平方</t>
        </is>
      </c>
      <c r="E54" s="15" t="n">
        <v>8.5</v>
      </c>
      <c r="F54" s="15" t="n">
        <v>70</v>
      </c>
      <c r="G54" s="15">
        <f>ROUND(E54*F54,2)</f>
        <v>595</v>
      </c>
    </row>
    <row r="55" ht="26" customHeight="1" s="46">
      <c r="A55" s="15" t="inlineStr">
        <is>
          <t>蹲便器+水箱</t>
        </is>
      </c>
      <c r="B55" s="48" t="n"/>
      <c r="C55" s="16" t="inlineStr">
        <is>
          <t>普通品牌蹲便器+水箱（东鹏/九牧），含安装、密封、给水连接</t>
        </is>
      </c>
      <c r="D55" s="14" t="inlineStr">
        <is>
          <t>套</t>
        </is>
      </c>
      <c r="E55" s="15" t="n">
        <v>1</v>
      </c>
      <c r="F55" s="15" t="n">
        <v>350</v>
      </c>
      <c r="G55" s="15">
        <f>ROUND(E55*F55,2)</f>
        <v>350</v>
      </c>
    </row>
    <row r="56" ht="26" customHeight="1" s="46">
      <c r="A56" s="15" t="inlineStr">
        <is>
          <t>洗手台</t>
        </is>
      </c>
      <c r="B56" s="48" t="n"/>
      <c r="C56" s="16" t="inlineStr">
        <is>
          <t>陶瓷盆+龙头+角阀+下水+安装（不含镜柜）</t>
        </is>
      </c>
      <c r="D56" s="14" t="inlineStr">
        <is>
          <t>套</t>
        </is>
      </c>
      <c r="E56" s="15" t="n">
        <v>1</v>
      </c>
      <c r="F56" s="15" t="n">
        <v>450</v>
      </c>
      <c r="G56" s="15">
        <f>ROUND(E56*F56,2)</f>
        <v>450</v>
      </c>
    </row>
    <row r="57" ht="26" customHeight="1" s="46">
      <c r="A57" s="15" t="inlineStr">
        <is>
          <t>如有厨房墙面贴砖</t>
        </is>
      </c>
      <c r="B57" s="48" t="n"/>
      <c r="C57" s="16" t="inlineStr">
        <is>
          <t>400×800墙砖（中档品牌），瓷砖胶薄贴，含阳角、美缝（仅厨房；卫生间不贴砖）</t>
        </is>
      </c>
      <c r="D57" s="14" t="inlineStr">
        <is>
          <t>平方</t>
        </is>
      </c>
      <c r="E57" s="15" t="n">
        <v>0</v>
      </c>
      <c r="F57" s="15" t="n">
        <v>110</v>
      </c>
      <c r="G57" s="15">
        <f>ROUND(E57*F57,2)</f>
        <v>0</v>
      </c>
    </row>
    <row r="58" ht="26" customHeight="1" s="46">
      <c r="A58" s="15" t="inlineStr">
        <is>
          <t>地漏/五金/辅料</t>
        </is>
      </c>
      <c r="B58" s="48" t="n"/>
      <c r="C58" s="16" t="inlineStr">
        <is>
          <t>不锈钢防臭地漏2个、角阀、软管、玻璃胶等</t>
        </is>
      </c>
      <c r="D58" s="14" t="inlineStr">
        <is>
          <t>项</t>
        </is>
      </c>
      <c r="E58" s="15" t="n">
        <v>1</v>
      </c>
      <c r="F58" s="15" t="n">
        <v>300</v>
      </c>
      <c r="G58" s="15">
        <f>ROUND(E58*F58,2)</f>
        <v>300</v>
      </c>
    </row>
    <row r="59" ht="24" customHeight="1" s="46">
      <c r="A59" s="55" t="inlineStr">
        <is>
          <t>小计：厨卫</t>
        </is>
      </c>
      <c r="B59" s="47" t="n"/>
      <c r="C59" s="47" t="n"/>
      <c r="D59" s="47" t="n"/>
      <c r="E59" s="47" t="n"/>
      <c r="F59" s="47" t="n"/>
      <c r="G59" s="56">
        <f>ROUND(SUM(G54:G58),2)</f>
        <v>1695</v>
      </c>
    </row>
    <row r="60" ht="28" customHeight="1" s="46">
      <c r="A60" s="54" t="inlineStr">
        <is>
          <t>十三、配套与其它（卫生间门/排风/洗涤池/镜子五金/措施费）</t>
        </is>
      </c>
      <c r="B60" s="47" t="n"/>
      <c r="C60" s="47" t="n"/>
      <c r="D60" s="47" t="n"/>
      <c r="E60" s="47" t="n"/>
      <c r="F60" s="47" t="n"/>
      <c r="G60" s="48" t="n"/>
    </row>
    <row r="61" ht="26" customHeight="1" s="46">
      <c r="A61" s="15" t="inlineStr">
        <is>
          <t>卫生间门（长虹玻璃门）</t>
        </is>
      </c>
      <c r="B61" s="48" t="n"/>
      <c r="C61" s="16" t="inlineStr">
        <is>
          <t>铝合金窄框长虹玻璃门（8mm钢化），含门套、合页、门锁、安装</t>
        </is>
      </c>
      <c r="D61" s="14" t="inlineStr">
        <is>
          <t>樘</t>
        </is>
      </c>
      <c r="E61" s="15" t="n">
        <v>1</v>
      </c>
      <c r="F61" s="15" t="n">
        <v>800</v>
      </c>
      <c r="G61" s="15">
        <f>ROUND(E61*F61,2)</f>
        <v>800</v>
      </c>
    </row>
    <row r="62" ht="26" customHeight="1" s="46">
      <c r="A62" s="15" t="inlineStr">
        <is>
          <t>厨房排风排气</t>
        </is>
      </c>
      <c r="B62" s="48" t="n"/>
      <c r="C62" s="16" t="inlineStr">
        <is>
          <t>160PVC排风管6m+不锈钢止逆阀+外墙开孔封堵，含安装</t>
        </is>
      </c>
      <c r="D62" s="14" t="inlineStr">
        <is>
          <t>项</t>
        </is>
      </c>
      <c r="E62" s="15" t="n">
        <v>1</v>
      </c>
      <c r="F62" s="15" t="n">
        <v>500</v>
      </c>
      <c r="G62" s="15">
        <f>ROUND(E62*F62,2)</f>
        <v>500</v>
      </c>
    </row>
    <row r="63" ht="44" customHeight="1" s="46">
      <c r="A63" s="50" t="inlineStr">
        <is>
          <t>不锈钢洗涤池/拖把池（含龙头）</t>
        </is>
      </c>
      <c r="B63" s="48" t="n"/>
      <c r="C63" s="16" t="inlineStr">
        <is>
          <t>304不锈钢单槽洗涤池0.6m+水龙头1套+角阀软管，含安装、打胶</t>
        </is>
      </c>
      <c r="D63" s="14" t="inlineStr">
        <is>
          <t>项</t>
        </is>
      </c>
      <c r="E63" s="15" t="n">
        <v>0</v>
      </c>
      <c r="F63" s="15" t="n">
        <v>480</v>
      </c>
      <c r="G63" s="15">
        <f>ROUND(E63*F63,2)</f>
        <v>0</v>
      </c>
    </row>
    <row r="64" ht="26" customHeight="1" s="46">
      <c r="A64" s="15" t="inlineStr">
        <is>
          <t>卫生间镜子/五金挂件</t>
        </is>
      </c>
      <c r="B64" s="48" t="n"/>
      <c r="C64" s="16" t="inlineStr">
        <is>
          <t>银镜0.6×0.8m+毛巾架/纸巾盒/挂钩，含钻孔安装、防霉打胶</t>
        </is>
      </c>
      <c r="D64" s="14" t="inlineStr">
        <is>
          <t>项</t>
        </is>
      </c>
      <c r="E64" s="15" t="n">
        <v>1</v>
      </c>
      <c r="F64" s="15" t="n">
        <v>200</v>
      </c>
      <c r="G64" s="15">
        <f>ROUND(E64*F64,2)</f>
        <v>200</v>
      </c>
    </row>
    <row r="65" ht="26" customHeight="1" s="46">
      <c r="A65" s="15" t="inlineStr">
        <is>
          <t>挑空5.7m顶面喷白措施费</t>
        </is>
      </c>
      <c r="B65" s="48" t="n"/>
      <c r="C65" s="16" t="inlineStr">
        <is>
          <t>5.7m挑空区移动脚手架搭拆、安全防护、照明及转移</t>
        </is>
      </c>
      <c r="D65" s="14" t="inlineStr">
        <is>
          <t>项</t>
        </is>
      </c>
      <c r="E65" s="15" t="n">
        <v>0</v>
      </c>
      <c r="F65" s="15" t="n">
        <v>800</v>
      </c>
      <c r="G65" s="15">
        <f>ROUND(E65*F65,2)</f>
        <v>0</v>
      </c>
    </row>
    <row r="66" ht="24" customHeight="1" s="46">
      <c r="A66" s="55" t="inlineStr">
        <is>
          <t>小计：配套与其它</t>
        </is>
      </c>
      <c r="B66" s="47" t="n"/>
      <c r="C66" s="47" t="n"/>
      <c r="D66" s="47" t="n"/>
      <c r="E66" s="47" t="n"/>
      <c r="F66" s="47" t="n"/>
      <c r="G66" s="56">
        <f>ROUND(SUM(G61:G65),2)</f>
        <v>1500</v>
      </c>
    </row>
    <row r="67" ht="26" customHeight="1" s="46">
      <c r="A67" s="19" t="inlineStr">
        <is>
          <t>以上包工包料共计：</t>
        </is>
      </c>
      <c r="B67" s="47" t="n"/>
      <c r="C67" s="47" t="n"/>
      <c r="D67" s="47" t="n"/>
      <c r="E67" s="47" t="n"/>
      <c r="F67" s="47" t="n"/>
      <c r="G67" s="21">
        <f>ROUND(SUM(G11,G14,G19,G22,G25,G30,G36,G40,G46,G49,G52,G59,G66),2)</f>
        <v>42938</v>
      </c>
    </row>
    <row r="68" ht="26" customHeight="1" s="46">
      <c r="A68" s="22" t="inlineStr">
        <is>
          <t>（未报价项目中必要用到的基础项目，造价最多不能超出此项金额120%）   基础损耗；基础搬运；小额五金等；小改增项；</t>
        </is>
      </c>
      <c r="B68" s="47" t="n"/>
      <c r="C68" s="47" t="n"/>
      <c r="D68" s="47" t="n"/>
      <c r="E68" s="58" t="n">
        <v>0</v>
      </c>
      <c r="F68" s="48" t="n"/>
      <c r="G68" s="4">
        <f>ROUND(G67*E68,2)</f>
        <v>0</v>
      </c>
    </row>
    <row r="69" ht="26" customHeight="1" s="46">
      <c r="A69" s="22" t="inlineStr">
        <is>
          <t>（如有必要前期首签设计合同，不能同时包含，设计包括品牌广告等设计与增加造型细节，不能归为统一硬装）设计费</t>
        </is>
      </c>
      <c r="B69" s="47" t="n"/>
      <c r="C69" s="47" t="n"/>
      <c r="D69" s="47" t="n"/>
      <c r="E69" s="50" t="n">
        <v>0</v>
      </c>
      <c r="F69" s="48" t="n"/>
      <c r="G69" s="4">
        <f>ROUND(E69,2)</f>
        <v>0</v>
      </c>
    </row>
    <row r="70" ht="26" customHeight="1" s="46">
      <c r="A70" s="22" t="inlineStr">
        <is>
          <t>老客户先做后报价后加、零散无法估算单后加、亲朋等先做后加，基本服务费是：质保、零散等不做计算等的费用，不能讲价。</t>
        </is>
      </c>
      <c r="B70" s="47" t="n"/>
      <c r="C70" s="47" t="n"/>
      <c r="D70" s="47" t="n"/>
      <c r="E70" s="58" t="n">
        <v>0</v>
      </c>
      <c r="F70" s="48" t="n"/>
      <c r="G70" s="4">
        <f>ROUND(G67*E70,2)</f>
        <v>0</v>
      </c>
    </row>
    <row r="71" ht="29" customHeight="1" s="46">
      <c r="A71" s="22" t="inlineStr">
        <is>
          <t>（非必要不开）税费</t>
        </is>
      </c>
      <c r="B71" s="47" t="n"/>
      <c r="C71" s="47" t="n"/>
      <c r="D71" s="47" t="n"/>
      <c r="E71" s="58" t="n">
        <v>0</v>
      </c>
      <c r="F71" s="48" t="n"/>
      <c r="G71" s="4">
        <f>ROUND(G67*E71,2)</f>
        <v>0</v>
      </c>
    </row>
    <row r="72" ht="36" customHeight="1" s="46">
      <c r="A72" s="25" t="inlineStr">
        <is>
          <t>以上项目包工包料共计</t>
        </is>
      </c>
      <c r="B72" s="47" t="n"/>
      <c r="C72" s="47" t="n"/>
      <c r="D72" s="47" t="n"/>
      <c r="E72" s="47" t="n"/>
      <c r="F72" s="48" t="n"/>
      <c r="G72" s="26">
        <f>ROUND(SUM(G68:G71),2)</f>
        <v>42938</v>
      </c>
    </row>
    <row r="73" ht="35" customHeight="1" s="46">
      <c r="A73" s="27" t="inlineStr">
        <is>
          <t xml:space="preserve">             新增项目另算；本次所列一口价：列表所含可换同等价位产品与服务；共</t>
        </is>
      </c>
      <c r="B73" s="47" t="n"/>
      <c r="C73" s="48" t="n"/>
      <c r="D73" s="59" t="n">
        <v>43000</v>
      </c>
      <c r="E73" s="47" t="n"/>
      <c r="F73" s="48" t="n"/>
      <c r="G73" s="31" t="inlineStr">
        <is>
          <t>元整</t>
        </is>
      </c>
    </row>
    <row r="74" ht="32" customHeight="1" s="46">
      <c r="A74" s="34" t="inlineStr">
        <is>
          <t>首付款进场</t>
        </is>
      </c>
      <c r="B74" s="48" t="n"/>
      <c r="C74" s="34">
        <f>ROUND(D73*0.4,2)</f>
        <v>17200</v>
      </c>
      <c r="D74" s="35" t="inlineStr">
        <is>
          <t>第二期</t>
        </is>
      </c>
      <c r="E74" s="36">
        <f>ROUND(D73*0.5,2)</f>
        <v>21500</v>
      </c>
      <c r="F74" s="37" t="inlineStr">
        <is>
          <t>完工</t>
        </is>
      </c>
      <c r="G74" s="34">
        <f>ROUND(D73*0.1,2)</f>
        <v>4300</v>
      </c>
    </row>
    <row r="75" ht="62" customHeight="1" s="46">
      <c r="A75" s="38" t="inlineStr">
        <is>
          <t>业主自购项（如有遗漏微信或其它渠道告知）：空调、厨房设备（电磁炉/冷柜/制冰机/水槽等）、家具（餐桌/餐椅）、窗帘、广告画面软装。一楼地面已完成，不在本次范围。</t>
        </is>
      </c>
      <c r="B75" s="47" t="n"/>
      <c r="C75" s="47" t="n"/>
      <c r="D75" s="47" t="n"/>
      <c r="E75" s="47" t="n"/>
      <c r="F75" s="47" t="n"/>
      <c r="G75" s="48" t="n"/>
    </row>
    <row r="76" ht="26" customHeight="1" s="46">
      <c r="A76" s="39" t="inlineStr">
        <is>
          <t>备注：</t>
        </is>
      </c>
      <c r="B76" s="48" t="n"/>
      <c r="C76" s="40" t="inlineStr">
        <is>
          <t>每条声明的背后都有离谱的故事，正常等价交换，有问题商量着解决，相互尊重的人不必有任何心里压力。（例出这么多东西你可以想象我都到遇到过什么）</t>
        </is>
      </c>
      <c r="D76" s="47" t="n"/>
      <c r="E76" s="47" t="n"/>
      <c r="F76" s="47" t="n"/>
      <c r="G76" s="48" t="n"/>
    </row>
    <row r="77" ht="28" customHeight="1" s="46">
      <c r="A77" s="41" t="n">
        <v>1</v>
      </c>
      <c r="B77" s="42" t="inlineStr">
        <is>
          <t>按期付款是对施工方和业主的双重基础保障，高质量施工离不开资金池的支持，双方都不要无故拖欠任何进度款，由此造成的一切后果拖欠方全责！</t>
        </is>
      </c>
      <c r="C77" s="47" t="n"/>
      <c r="D77" s="47" t="n"/>
      <c r="E77" s="47" t="n"/>
      <c r="F77" s="47" t="n"/>
      <c r="G77" s="48" t="n"/>
    </row>
    <row r="78" ht="28" customHeight="1" s="46">
      <c r="A78" s="43" t="n">
        <v>2</v>
      </c>
      <c r="B78" s="44" t="inlineStr">
        <is>
          <t>本工程报价费用不含税费，若需要开票，普票6%、专票13%的税点。（不是发票中的税点，而是我司综合成本，如成本发票等所需要收的综合费用。）</t>
        </is>
      </c>
      <c r="C78" s="47" t="n"/>
      <c r="D78" s="47" t="n"/>
      <c r="E78" s="47" t="n"/>
      <c r="F78" s="47" t="n"/>
      <c r="G78" s="48" t="n"/>
    </row>
    <row r="79" ht="28" customHeight="1" s="46">
      <c r="A79" s="41" t="n">
        <v>3</v>
      </c>
      <c r="B79" s="42" t="inlineStr">
        <is>
          <t>报价中注明、未注明项目均为业主自购项目；为维护双方利益，口头承诺不予兑现，以报价以及施工过程签署的增减项单为准；（因为成本问题口头约定局部变动增减配置不做另外计算。）</t>
        </is>
      </c>
      <c r="C79" s="47" t="n"/>
      <c r="D79" s="47" t="n"/>
      <c r="E79" s="47" t="n"/>
      <c r="F79" s="47" t="n"/>
      <c r="G79" s="48" t="n"/>
    </row>
    <row r="80" ht="28" customHeight="1" s="46">
      <c r="A80" s="43" t="n">
        <v>4</v>
      </c>
      <c r="B80" s="44" t="inlineStr">
        <is>
          <t>如有遗漏或增减项目，以爱果儿装饰统一标准单价为收费标准（参考市面价格加上设计、损耗、管理、税费等实际发生费用）；如发生先施工后报价业主不服价格则由业主找三家装修公司报价取中间价作为参考价。</t>
        </is>
      </c>
      <c r="C80" s="47" t="n"/>
      <c r="D80" s="47" t="n"/>
      <c r="E80" s="47" t="n"/>
      <c r="F80" s="47" t="n"/>
      <c r="G80" s="48" t="n"/>
    </row>
    <row r="81" ht="28" customHeight="1" s="46">
      <c r="A81" s="41" t="n">
        <v>5</v>
      </c>
      <c r="B81" s="42" t="inlineStr">
        <is>
          <t>本报价不含物业管理处需交的一切费用及装修期间所用水、电等基础费用。</t>
        </is>
      </c>
      <c r="C81" s="47" t="n"/>
      <c r="D81" s="47" t="n"/>
      <c r="E81" s="47" t="n"/>
      <c r="F81" s="47" t="n"/>
      <c r="G81" s="48" t="n"/>
    </row>
    <row r="82" ht="28" customHeight="1" s="46">
      <c r="A82" s="43" t="n">
        <v>6</v>
      </c>
      <c r="B82" s="44" t="inlineStr">
        <is>
          <t>甲方采购部分材料，材料运输搬楼等费用及质量验收必须业主自己负责，并保护好产品；如委托乙方施工人员或施工师傅代收，产品存在任何问题乙方不负责。</t>
        </is>
      </c>
      <c r="C82" s="47" t="n"/>
      <c r="D82" s="47" t="n"/>
      <c r="E82" s="47" t="n"/>
      <c r="F82" s="47" t="n"/>
      <c r="G82" s="48" t="n"/>
    </row>
    <row r="83" ht="28" customHeight="1" s="46">
      <c r="A83" s="41" t="n">
        <v>7</v>
      </c>
      <c r="B83" s="42" t="inlineStr">
        <is>
          <t>乙方采购部分材料，材料运输搬楼等费用及质量由乙方负责。</t>
        </is>
      </c>
      <c r="C83" s="47" t="n"/>
      <c r="D83" s="47" t="n"/>
      <c r="E83" s="47" t="n"/>
      <c r="F83" s="47" t="n"/>
      <c r="G83" s="48" t="n"/>
    </row>
    <row r="84" ht="28" customHeight="1" s="46">
      <c r="A84" s="43" t="n">
        <v>8</v>
      </c>
      <c r="B84" s="44" t="inlineStr">
        <is>
          <t>乙方设计方案经双方确认后按图施工，如果违反物业有关规定而被扣除保证金，乙方不负责。</t>
        </is>
      </c>
      <c r="C84" s="47" t="n"/>
      <c r="D84" s="47" t="n"/>
      <c r="E84" s="47" t="n"/>
      <c r="F84" s="47" t="n"/>
      <c r="G84" s="48" t="n"/>
    </row>
    <row r="85" ht="28" customHeight="1" s="46">
      <c r="A85" s="41" t="n">
        <v>9</v>
      </c>
      <c r="B85" s="42" t="inlineStr">
        <is>
          <t>如果遇到建筑墙体发生收缩变化而造成腻子粉爆裂导致漏水，属于自主损坏，乙方不负责。</t>
        </is>
      </c>
      <c r="C85" s="47" t="n"/>
      <c r="D85" s="47" t="n"/>
      <c r="E85" s="47" t="n"/>
      <c r="F85" s="47" t="n"/>
      <c r="G85" s="48" t="n"/>
    </row>
    <row r="86" ht="28" customHeight="1" s="46">
      <c r="A86" s="43" t="n">
        <v>10</v>
      </c>
      <c r="B86" s="44" t="inlineStr">
        <is>
          <t>关于楼层建筑水平等因素导致整体地台水泥浆加厚提高，增加造价成本，超出乙方常规范围7cm，如高出1厘米需补差价10元∕㎡，（设计风格各异,材质配置不尽相同,特殊工艺特殊处理。）</t>
        </is>
      </c>
      <c r="C86" s="47" t="n"/>
      <c r="D86" s="47" t="n"/>
      <c r="E86" s="47" t="n"/>
      <c r="F86" s="47" t="n"/>
      <c r="G86" s="48" t="n"/>
    </row>
    <row r="87" ht="28" customHeight="1" s="46">
      <c r="A87" s="41" t="n">
        <v>11</v>
      </c>
      <c r="B87" s="42" t="inlineStr">
        <is>
          <t>乳胶漆调色不保修（纯黑色除外）。</t>
        </is>
      </c>
      <c r="C87" s="47" t="n"/>
      <c r="D87" s="47" t="n"/>
      <c r="E87" s="47" t="n"/>
      <c r="F87" s="47" t="n"/>
      <c r="G87" s="48" t="n"/>
    </row>
    <row r="88" ht="28" customHeight="1" s="46">
      <c r="A88" s="43" t="n">
        <v>12</v>
      </c>
      <c r="B88" s="44" t="inlineStr">
        <is>
          <t>装修空间内任何有用或需要保留的物品必须提前说明并做好保护。</t>
        </is>
      </c>
      <c r="C88" s="47" t="n"/>
      <c r="D88" s="47" t="n"/>
      <c r="E88" s="47" t="n"/>
      <c r="F88" s="47" t="n"/>
      <c r="G88" s="48" t="n"/>
    </row>
    <row r="89" ht="28" customHeight="1" s="46">
      <c r="A89" s="41" t="n">
        <v>13</v>
      </c>
      <c r="B89" s="42" t="inlineStr">
        <is>
          <t>现场与施工设计无关物品一律视为工程垃圾，施工方有权自行处置，包括不限于清理、卖、送人、其它利用等；未提前说明根据设计需求拆除后，要回已被拆除物件则需要补交专项拆除费用。</t>
        </is>
      </c>
      <c r="C89" s="47" t="n"/>
      <c r="D89" s="47" t="n"/>
      <c r="E89" s="47" t="n"/>
      <c r="F89" s="47" t="n"/>
      <c r="G89" s="48" t="n"/>
    </row>
    <row r="90" ht="28" customHeight="1" s="46">
      <c r="A90" s="43" t="n">
        <v>14</v>
      </c>
      <c r="B90" s="44" t="inlineStr">
        <is>
          <t>在装修签约之前，报价表单和注意事项看过之后，甲方如有洁癖、强迫症等或特殊禁忌需要特别注意事项应提前告知，不然已发生之后再提赔偿，乙方概不负责。</t>
        </is>
      </c>
      <c r="C90" s="47" t="n"/>
      <c r="D90" s="47" t="n"/>
      <c r="E90" s="47" t="n"/>
      <c r="F90" s="47" t="n"/>
      <c r="G90" s="48" t="n"/>
    </row>
    <row r="91" ht="28" customHeight="1" s="46">
      <c r="A91" s="41" t="n">
        <v>15</v>
      </c>
      <c r="B91" s="42" t="inlineStr">
        <is>
          <t>例如：不能使用马桶、不能煮饭、不能睡、不能开空调等包括不限于常规施工期间会用到的基础设施或条件甲方应提前告知；如已发生再追究乙方不承担任何责任。</t>
        </is>
      </c>
      <c r="C91" s="47" t="n"/>
      <c r="D91" s="47" t="n"/>
      <c r="E91" s="47" t="n"/>
      <c r="F91" s="47" t="n"/>
      <c r="G91" s="48" t="n"/>
    </row>
    <row r="92" ht="28" customHeight="1" s="46">
      <c r="A92" s="43" t="n">
        <v>16</v>
      </c>
      <c r="B92" s="44" t="inlineStr">
        <is>
          <t>如有增项、改动方案、自然灾害、战争、台风等超出原计划、不可抗力情况，工期则不能按原来计算，应按实际情况合理增长合约日期，甲方不能以此为由要求赔付。</t>
        </is>
      </c>
      <c r="C92" s="47" t="n"/>
      <c r="D92" s="47" t="n"/>
      <c r="E92" s="47" t="n"/>
      <c r="F92" s="47" t="n"/>
      <c r="G92" s="48" t="n"/>
    </row>
    <row r="93" ht="28" customHeight="1" s="46">
      <c r="A93" s="41" t="n">
        <v>17</v>
      </c>
      <c r="B93" s="42" t="inlineStr">
        <is>
          <t>设计图作为施工参考方案，实际施工根据工程现场情况变通，不承诺百分百还原设计图，如甲方强制要求根据设计尺寸百分百还原与实际需求不符的项目乙方不承担任何责任。</t>
        </is>
      </c>
      <c r="C93" s="47" t="n"/>
      <c r="D93" s="47" t="n"/>
      <c r="E93" s="47" t="n"/>
      <c r="F93" s="47" t="n"/>
      <c r="G93" s="48" t="n"/>
    </row>
    <row r="94" ht="53" customHeight="1" s="46">
      <c r="A94" s="45" t="inlineStr">
        <is>
          <t>甲方签名（盖章）：               日期：     年   月   日                             乙方签名（盖章）：陈纳成   日期：2026 年11月03日</t>
        </is>
      </c>
      <c r="B94" s="47" t="n"/>
      <c r="C94" s="47" t="n"/>
      <c r="D94" s="47" t="n"/>
      <c r="E94" s="47" t="n"/>
      <c r="F94" s="47" t="n"/>
      <c r="G94" s="48" t="n"/>
    </row>
  </sheetData>
  <mergeCells count="101">
    <mergeCell ref="A46:F46"/>
    <mergeCell ref="A64:B64"/>
    <mergeCell ref="A66:F66"/>
    <mergeCell ref="E68:F68"/>
    <mergeCell ref="A51:B51"/>
    <mergeCell ref="A53:G53"/>
    <mergeCell ref="E71:F71"/>
    <mergeCell ref="A4:G4"/>
    <mergeCell ref="B88:G88"/>
    <mergeCell ref="B82:G82"/>
    <mergeCell ref="A68:D68"/>
    <mergeCell ref="A54:B54"/>
    <mergeCell ref="A65:B65"/>
    <mergeCell ref="B84:G84"/>
    <mergeCell ref="E69:F69"/>
    <mergeCell ref="A74:B74"/>
    <mergeCell ref="A56:B56"/>
    <mergeCell ref="A27:B27"/>
    <mergeCell ref="A60:G60"/>
    <mergeCell ref="A72:F72"/>
    <mergeCell ref="A55:B55"/>
    <mergeCell ref="D73:F73"/>
    <mergeCell ref="B80:G80"/>
    <mergeCell ref="A21:B21"/>
    <mergeCell ref="A70:D70"/>
    <mergeCell ref="B89:G89"/>
    <mergeCell ref="A19:F19"/>
    <mergeCell ref="A57:B57"/>
    <mergeCell ref="A69:D69"/>
    <mergeCell ref="A33:B33"/>
    <mergeCell ref="D6:G6"/>
    <mergeCell ref="A76:B76"/>
    <mergeCell ref="B79:G79"/>
    <mergeCell ref="A42:B42"/>
    <mergeCell ref="A32:B32"/>
    <mergeCell ref="A40:F40"/>
    <mergeCell ref="A17:B17"/>
    <mergeCell ref="E70:F70"/>
    <mergeCell ref="A35:B35"/>
    <mergeCell ref="A37:G37"/>
    <mergeCell ref="A62:B62"/>
    <mergeCell ref="A49:F49"/>
    <mergeCell ref="A38:B38"/>
    <mergeCell ref="B81:G81"/>
    <mergeCell ref="B90:G90"/>
    <mergeCell ref="A36:F36"/>
    <mergeCell ref="A43:B43"/>
    <mergeCell ref="A50:G50"/>
    <mergeCell ref="A28:B28"/>
    <mergeCell ref="A6:B7"/>
    <mergeCell ref="A26:G26"/>
    <mergeCell ref="A2:G2"/>
    <mergeCell ref="C6:C7"/>
    <mergeCell ref="A9:B9"/>
    <mergeCell ref="B86:G86"/>
    <mergeCell ref="A39:B39"/>
    <mergeCell ref="A47:G47"/>
    <mergeCell ref="A23:G23"/>
    <mergeCell ref="A48:B48"/>
    <mergeCell ref="A24:B24"/>
    <mergeCell ref="A8:G8"/>
    <mergeCell ref="A5:G5"/>
    <mergeCell ref="A45:B45"/>
    <mergeCell ref="A20:G20"/>
    <mergeCell ref="A61:B61"/>
    <mergeCell ref="B78:G78"/>
    <mergeCell ref="B87:G87"/>
    <mergeCell ref="A16:B16"/>
    <mergeCell ref="A14:F14"/>
    <mergeCell ref="A31:G31"/>
    <mergeCell ref="A22:F22"/>
    <mergeCell ref="B83:G83"/>
    <mergeCell ref="A15:G15"/>
    <mergeCell ref="B92:G92"/>
    <mergeCell ref="A18:B18"/>
    <mergeCell ref="A34:B34"/>
    <mergeCell ref="A52:F52"/>
    <mergeCell ref="A1:G1"/>
    <mergeCell ref="A94:G94"/>
    <mergeCell ref="B85:G85"/>
    <mergeCell ref="A67:F67"/>
    <mergeCell ref="C76:G76"/>
    <mergeCell ref="A30:F30"/>
    <mergeCell ref="A41:G41"/>
    <mergeCell ref="A73:C73"/>
    <mergeCell ref="A59:F59"/>
    <mergeCell ref="B91:G91"/>
    <mergeCell ref="A75:G75"/>
    <mergeCell ref="A11:F11"/>
    <mergeCell ref="A29:B29"/>
    <mergeCell ref="A3:G3"/>
    <mergeCell ref="A63:B63"/>
    <mergeCell ref="A10:B10"/>
    <mergeCell ref="A12:G12"/>
    <mergeCell ref="B93:G93"/>
    <mergeCell ref="A13:B13"/>
    <mergeCell ref="A44:B44"/>
    <mergeCell ref="A71:D71"/>
    <mergeCell ref="A58:B58"/>
    <mergeCell ref="B77:G77"/>
    <mergeCell ref="A25:F25"/>
  </mergeCells>
  <pageMargins left="0.118055555555556" right="0.07847222222222219" top="0.196527777777778" bottom="0.196527777777778" header="0.07847222222222219" footer="0.07847222222222219"/>
  <pageSetup orientation="portrait" paperSize="9" scale="46"/>
</worksheet>
</file>

<file path=xl/worksheets/sheet2.xml><?xml version="1.0" encoding="utf-8"?>
<worksheet xmlns="http://schemas.openxmlformats.org/spreadsheetml/2006/main">
  <sheetPr>
    <outlinePr summaryBelow="1" summaryRight="1"/>
    <pageSetUpPr fitToPage="1"/>
  </sheetPr>
  <dimension ref="A1:K44"/>
  <sheetViews>
    <sheetView zoomScale="90" workbookViewId="0">
      <pane ySplit="3" topLeftCell="A4" activePane="bottomLeft" state="frozen"/>
      <selection pane="bottomLeft" activeCell="A1" sqref="A1"/>
    </sheetView>
  </sheetViews>
  <sheetFormatPr baseColWidth="8" defaultRowHeight="15"/>
  <cols>
    <col width="9" customWidth="1" style="46" min="1" max="1"/>
    <col width="23" customWidth="1" style="46" min="2" max="2"/>
    <col width="38" customWidth="1" style="46" min="3" max="3"/>
    <col width="6" customWidth="1" style="46" min="4" max="4"/>
    <col width="7.5" customWidth="1" style="46" min="5" max="5"/>
    <col width="8" customWidth="1" style="46" min="6" max="6"/>
    <col width="8" customWidth="1" style="46" min="7" max="7"/>
    <col width="8" customWidth="1" style="46" min="8" max="8"/>
    <col width="9.5" customWidth="1" style="46" min="9" max="9"/>
    <col width="12" customWidth="1" style="46" min="10" max="10"/>
    <col width="38" customWidth="1" style="46" min="11" max="11"/>
  </cols>
  <sheetData>
    <row r="1" ht="30" customHeight="1" s="46">
      <c r="A1" s="60" t="inlineStr">
        <is>
          <t>霞山糖水店两层装修报价 · 成本拆分表（人工/主材/辅料）</t>
        </is>
      </c>
    </row>
    <row r="2" ht="28" customHeight="1" s="46">
      <c r="A2" s="61" t="inlineStr">
        <is>
          <t>与「工程报价」同源同价（数据按 V7 单价优化后重编）：综合单价 = 人工 + 主材 + 辅料；金额 = 数量 × 综合单价。人工含小型机具与管理费，主材含材料损耗。本版损耗按客户设定为 0；末行合计与主表「以上项目包工包料共计」一致。</t>
        </is>
      </c>
    </row>
    <row r="3" ht="24" customHeight="1" s="46">
      <c r="A3" s="62" t="inlineStr">
        <is>
          <t>分部</t>
        </is>
      </c>
      <c r="B3" s="62" t="inlineStr">
        <is>
          <t>项目</t>
        </is>
      </c>
      <c r="C3" s="62" t="inlineStr">
        <is>
          <t>规格/工艺/型号</t>
        </is>
      </c>
      <c r="D3" s="62" t="inlineStr">
        <is>
          <t>单位</t>
        </is>
      </c>
      <c r="E3" s="62" t="inlineStr">
        <is>
          <t>数量</t>
        </is>
      </c>
      <c r="F3" s="62" t="inlineStr">
        <is>
          <t>人工</t>
        </is>
      </c>
      <c r="G3" s="62" t="inlineStr">
        <is>
          <t>主材</t>
        </is>
      </c>
      <c r="H3" s="62" t="inlineStr">
        <is>
          <t>辅料</t>
        </is>
      </c>
      <c r="I3" s="62" t="inlineStr">
        <is>
          <t>综合单价</t>
        </is>
      </c>
      <c r="J3" s="62" t="inlineStr">
        <is>
          <t>金额</t>
        </is>
      </c>
      <c r="K3" s="62" t="inlineStr">
        <is>
          <t>计价依据</t>
        </is>
      </c>
    </row>
    <row r="4" ht="33" customHeight="1" s="46">
      <c r="A4" s="63" t="inlineStr">
        <is>
          <t>综合</t>
        </is>
      </c>
      <c r="B4" s="63" t="inlineStr">
        <is>
          <t>装修垃圾清理与施工保护</t>
        </is>
      </c>
      <c r="C4" s="63" t="inlineStr">
        <is>
          <t>全屋成品保护（已完工地砖、玻璃、门套、柜体）+施工垃圾装袋清运至物业指定点+施工期每日清理</t>
        </is>
      </c>
      <c r="D4" s="64" t="inlineStr">
        <is>
          <t>平方</t>
        </is>
      </c>
      <c r="E4" s="65" t="n">
        <v>75</v>
      </c>
      <c r="F4" s="66" t="n">
        <v>9</v>
      </c>
      <c r="G4" s="66" t="n">
        <v>2</v>
      </c>
      <c r="H4" s="66" t="n">
        <v>4</v>
      </c>
      <c r="I4" s="66">
        <f>ROUND(F4+G4+H4,2)</f>
        <v>15</v>
      </c>
      <c r="J4" s="66">
        <f>ROUND(E4*I4,2)</f>
        <v>1125</v>
      </c>
      <c r="K4" s="63" t="inlineStr">
        <is>
          <t>按客户2026-11-04调整后项目/单价</t>
        </is>
      </c>
    </row>
    <row r="5" ht="33" customHeight="1" s="46">
      <c r="A5" s="63" t="inlineStr">
        <is>
          <t>综合</t>
        </is>
      </c>
      <c r="B5" s="63" t="inlineStr">
        <is>
          <t>完工开荒保洁</t>
        </is>
      </c>
      <c r="C5" s="63" t="inlineStr">
        <is>
          <t>开荒+精细保洁：玻璃双面、地砖/地毯吸尘、柜体内部、灯具擦拭</t>
        </is>
      </c>
      <c r="D5" s="64" t="inlineStr">
        <is>
          <t>平方</t>
        </is>
      </c>
      <c r="E5" s="65" t="n">
        <v>75</v>
      </c>
      <c r="F5" s="66" t="n">
        <v>7</v>
      </c>
      <c r="G5" s="66" t="n">
        <v>2</v>
      </c>
      <c r="H5" s="66" t="n">
        <v>1</v>
      </c>
      <c r="I5" s="66">
        <f>ROUND(F5+G5+H5,2)</f>
        <v>10</v>
      </c>
      <c r="J5" s="66">
        <f>ROUND(E5*I5,2)</f>
        <v>750</v>
      </c>
      <c r="K5" s="63" t="inlineStr">
        <is>
          <t>按客户2026-11-04调整后项目/单价</t>
        </is>
      </c>
    </row>
    <row r="6" ht="46" customHeight="1" s="46">
      <c r="A6" s="63" t="inlineStr">
        <is>
          <t>墙面基层</t>
        </is>
      </c>
      <c r="B6" s="63" t="inlineStr">
        <is>
          <t>墙面腻子+乳胶漆（含基层处理）</t>
        </is>
      </c>
      <c r="C6" s="63" t="inlineStr">
        <is>
          <t>耐水腻子两遍+打磨（阴阳角顺直）+立邦/嘉宝莉工程乳胶漆喷涂（白色），含基层清理（不做底涂处理）</t>
        </is>
      </c>
      <c r="D6" s="64" t="inlineStr">
        <is>
          <t>平方</t>
        </is>
      </c>
      <c r="E6" s="65" t="n">
        <v>100</v>
      </c>
      <c r="F6" s="66" t="n">
        <v>16</v>
      </c>
      <c r="G6" s="66" t="n">
        <v>13</v>
      </c>
      <c r="H6" s="66" t="n">
        <v>3</v>
      </c>
      <c r="I6" s="66">
        <f>ROUND(F6+G6+H6,2)</f>
        <v>32</v>
      </c>
      <c r="J6" s="66">
        <f>ROUND(E6*I6,2)</f>
        <v>3200</v>
      </c>
      <c r="K6" s="63" t="inlineStr">
        <is>
          <t>按客户2026-11-04调整后项目/单价</t>
        </is>
      </c>
    </row>
    <row r="7" ht="33" customHeight="1" s="46">
      <c r="A7" s="63" t="inlineStr">
        <is>
          <t>墙面饰面</t>
        </is>
      </c>
      <c r="B7" s="63" t="inlineStr">
        <is>
          <t>墙面艺术漆（局部重点墙）</t>
        </is>
      </c>
      <c r="C7" s="63" t="inlineStr">
        <is>
          <t>米白/燕麦色肌理艺术漆，两底两面，仅前台背景墙+一楼端景局部</t>
        </is>
      </c>
      <c r="D7" s="64" t="inlineStr">
        <is>
          <t>平方</t>
        </is>
      </c>
      <c r="E7" s="65" t="n">
        <v>15</v>
      </c>
      <c r="F7" s="66" t="n">
        <v>27</v>
      </c>
      <c r="G7" s="66" t="n">
        <v>29</v>
      </c>
      <c r="H7" s="66" t="n">
        <v>6</v>
      </c>
      <c r="I7" s="66">
        <f>ROUND(F7+G7+H7,2)</f>
        <v>62</v>
      </c>
      <c r="J7" s="66">
        <f>ROUND(E7*I7,2)</f>
        <v>930</v>
      </c>
      <c r="K7" s="63" t="inlineStr">
        <is>
          <t>按客户2026-11-04调整后项目/单价</t>
        </is>
      </c>
    </row>
    <row r="8" ht="46" customHeight="1" s="46">
      <c r="A8" s="63" t="inlineStr">
        <is>
          <t>墙面饰面</t>
        </is>
      </c>
      <c r="B8" s="63" t="inlineStr">
        <is>
          <t>实木墙裙（深胡桃，高1.1m）</t>
        </is>
      </c>
      <c r="C8" s="63" t="inlineStr">
        <is>
          <t>橡胶木实木指接板18mm（泰国/马来 AA 级，胡桃色擦色）＋30×40木方基层＋实木压条＋木蜡油2遍（100%实木，满足『墙裙必须实木』）</t>
        </is>
      </c>
      <c r="D8" s="64" t="inlineStr">
        <is>
          <t>平方</t>
        </is>
      </c>
      <c r="E8" s="65" t="n">
        <v>8</v>
      </c>
      <c r="F8" s="66" t="n">
        <v>150</v>
      </c>
      <c r="G8" s="66" t="n">
        <v>225</v>
      </c>
      <c r="H8" s="66" t="n">
        <v>45</v>
      </c>
      <c r="I8" s="66">
        <f>ROUND(F8+G8+H8,2)</f>
        <v>420</v>
      </c>
      <c r="J8" s="66">
        <f>ROUND(E8*I8,2)</f>
        <v>3360</v>
      </c>
      <c r="K8" s="63" t="inlineStr">
        <is>
          <t>按客户2026-11-04调整后项目/单价</t>
        </is>
      </c>
    </row>
    <row r="9" ht="33" customHeight="1" s="46">
      <c r="A9" s="63" t="inlineStr">
        <is>
          <t>墙面饰面</t>
        </is>
      </c>
      <c r="B9" s="63" t="inlineStr">
        <is>
          <t>实木墙裙收口线条</t>
        </is>
      </c>
      <c r="C9" s="63" t="inlineStr">
        <is>
          <t>橡胶木实木线条50×20mm，胡桃色，含上沿压条、阴阳角收口</t>
        </is>
      </c>
      <c r="D9" s="64" t="inlineStr">
        <is>
          <t>米</t>
        </is>
      </c>
      <c r="E9" s="65" t="n">
        <v>8</v>
      </c>
      <c r="F9" s="66" t="n">
        <v>18</v>
      </c>
      <c r="G9" s="66" t="n">
        <v>15</v>
      </c>
      <c r="H9" s="66" t="n">
        <v>7</v>
      </c>
      <c r="I9" s="66">
        <f>ROUND(F9+G9+H9,2)</f>
        <v>40</v>
      </c>
      <c r="J9" s="66">
        <f>ROUND(E9*I9,2)</f>
        <v>320</v>
      </c>
      <c r="K9" s="63" t="inlineStr">
        <is>
          <t>按客户2026-11-04调整后项目/单价</t>
        </is>
      </c>
    </row>
    <row r="10" ht="33" customHeight="1" s="46">
      <c r="A10" s="63" t="inlineStr">
        <is>
          <t>天花</t>
        </is>
      </c>
      <c r="B10" s="63" t="inlineStr">
        <is>
          <t>原顶/钢梁/管线喷白</t>
        </is>
      </c>
      <c r="C10" s="63" t="inlineStr">
        <is>
          <t>不吊顶：原混凝土顶+钢梁+明装管线清理、白色乳胶漆两遍喷涂（含管线遮蔽）</t>
        </is>
      </c>
      <c r="D10" s="64" t="inlineStr">
        <is>
          <t>平方</t>
        </is>
      </c>
      <c r="E10" s="65" t="n">
        <v>60</v>
      </c>
      <c r="F10" s="66" t="n">
        <v>5</v>
      </c>
      <c r="G10" s="66" t="n">
        <v>4</v>
      </c>
      <c r="H10" s="66" t="n">
        <v>1</v>
      </c>
      <c r="I10" s="66">
        <f>ROUND(F10+G10+H10,2)</f>
        <v>10</v>
      </c>
      <c r="J10" s="66">
        <f>ROUND(E10*I10,2)</f>
        <v>600</v>
      </c>
      <c r="K10" s="63" t="inlineStr">
        <is>
          <t>按客户2026-11-04调整后项目/单价</t>
        </is>
      </c>
    </row>
    <row r="11" ht="33" customHeight="1" s="46">
      <c r="A11" s="63" t="inlineStr">
        <is>
          <t>地面</t>
        </is>
      </c>
      <c r="B11" s="63" t="inlineStr">
        <is>
          <t>二楼方块地毯铺设</t>
        </is>
      </c>
      <c r="C11" s="63" t="inlineStr">
        <is>
          <t>商用方块地毯500×500（尼龙/丙纶混纺PVC底，燕麦色），含胶水、收边、门口压条</t>
        </is>
      </c>
      <c r="D11" s="64" t="inlineStr">
        <is>
          <t>平方</t>
        </is>
      </c>
      <c r="E11" s="65" t="n">
        <v>26</v>
      </c>
      <c r="F11" s="66" t="n">
        <v>7</v>
      </c>
      <c r="G11" s="66" t="n">
        <v>21</v>
      </c>
      <c r="H11" s="66" t="n">
        <v>2</v>
      </c>
      <c r="I11" s="66">
        <f>ROUND(F11+G11+H11,2)</f>
        <v>30</v>
      </c>
      <c r="J11" s="66">
        <f>ROUND(E11*I11,2)</f>
        <v>780</v>
      </c>
      <c r="K11" s="63" t="inlineStr">
        <is>
          <t>按客户2026-11-04调整后项目/单价</t>
        </is>
      </c>
    </row>
    <row r="12" ht="46" customHeight="1" s="46">
      <c r="A12" s="63" t="inlineStr">
        <is>
          <t>楼梯</t>
        </is>
      </c>
      <c r="B12" s="63" t="inlineStr">
        <is>
          <t>楼梯踏步/立板木纹瓷砖铺贴</t>
        </is>
      </c>
      <c r="C12" s="63" t="inlineStr">
        <is>
          <t>木纹瓷砖200×1000（深胡桃木纹，中档品牌），踏步+立板，含找平、瓷砖胶、美缝、收边、防滑条，16级</t>
        </is>
      </c>
      <c r="D12" s="64" t="inlineStr">
        <is>
          <t>级</t>
        </is>
      </c>
      <c r="E12" s="65" t="n">
        <v>26</v>
      </c>
      <c r="F12" s="66" t="n">
        <v>41</v>
      </c>
      <c r="G12" s="66" t="n">
        <v>47</v>
      </c>
      <c r="H12" s="66" t="n">
        <v>12</v>
      </c>
      <c r="I12" s="66">
        <f>ROUND(F12+G12+H12,2)</f>
        <v>100</v>
      </c>
      <c r="J12" s="66">
        <f>ROUND(E12*I12,2)</f>
        <v>2600</v>
      </c>
      <c r="K12" s="63" t="inlineStr">
        <is>
          <t>按客户2026-11-04调整后项目/单价</t>
        </is>
      </c>
    </row>
    <row r="13" ht="33" customHeight="1" s="46">
      <c r="A13" s="63" t="inlineStr">
        <is>
          <t>楼梯</t>
        </is>
      </c>
      <c r="B13" s="63" t="inlineStr">
        <is>
          <t>楼梯铁艺扶手+立柱</t>
        </is>
      </c>
      <c r="C13" s="63" t="inlineStr">
        <is>
          <t>黑铁方管40×60×1.8扶手+40×40立杆，焊接打磨、防锈底漆+黑色氟碳漆，含安装</t>
        </is>
      </c>
      <c r="D13" s="64" t="inlineStr">
        <is>
          <t>米</t>
        </is>
      </c>
      <c r="E13" s="65" t="n">
        <v>5.5</v>
      </c>
      <c r="F13" s="66" t="n">
        <v>129</v>
      </c>
      <c r="G13" s="66" t="n">
        <v>189</v>
      </c>
      <c r="H13" s="66" t="n">
        <v>32</v>
      </c>
      <c r="I13" s="66">
        <f>ROUND(F13+G13+H13,2)</f>
        <v>350</v>
      </c>
      <c r="J13" s="66">
        <f>ROUND(E13*I13,2)</f>
        <v>1925</v>
      </c>
      <c r="K13" s="63" t="inlineStr">
        <is>
          <t>按客户2026-11-04调整后项目/单价</t>
        </is>
      </c>
    </row>
    <row r="14" ht="33" customHeight="1" s="46">
      <c r="A14" s="63" t="inlineStr">
        <is>
          <t>楼梯</t>
        </is>
      </c>
      <c r="B14" s="63" t="inlineStr">
        <is>
          <t>二楼临空铁艺栏杆</t>
        </is>
      </c>
      <c r="C14" s="63" t="inlineStr">
        <is>
          <t>黑铁立杆+顶部实木扶手（胡桃色），高1.05m，氟碳漆，含预埋/化学锚栓</t>
        </is>
      </c>
      <c r="D14" s="64" t="inlineStr">
        <is>
          <t>米</t>
        </is>
      </c>
      <c r="E14" s="65" t="n">
        <v>4.5</v>
      </c>
      <c r="F14" s="66" t="n">
        <v>138</v>
      </c>
      <c r="G14" s="66" t="n">
        <v>180</v>
      </c>
      <c r="H14" s="66" t="n">
        <v>32</v>
      </c>
      <c r="I14" s="66">
        <f>ROUND(F14+G14+H14,2)</f>
        <v>350</v>
      </c>
      <c r="J14" s="66">
        <f>ROUND(E14*I14,2)</f>
        <v>1575</v>
      </c>
      <c r="K14" s="63" t="inlineStr">
        <is>
          <t>按客户2026-11-04调整后项目/单价</t>
        </is>
      </c>
    </row>
    <row r="15" ht="46" customHeight="1" s="46">
      <c r="A15" s="63" t="inlineStr">
        <is>
          <t>门头</t>
        </is>
      </c>
      <c r="B15" s="63" t="inlineStr">
        <is>
          <t>门头骨架+木纹转印铝板饰面</t>
        </is>
      </c>
      <c r="C15" s="63" t="inlineStr">
        <is>
          <t>40×40×2.0镀锌方通焊接骨架+膨胀螺栓固定+防锈+1.2mm木纹转印铝板饰面（非铝单板）+打胶收口</t>
        </is>
      </c>
      <c r="D15" s="64" t="inlineStr">
        <is>
          <t>平方</t>
        </is>
      </c>
      <c r="E15" s="65" t="n">
        <v>7.2</v>
      </c>
      <c r="F15" s="66" t="n">
        <v>83</v>
      </c>
      <c r="G15" s="66" t="n">
        <v>138</v>
      </c>
      <c r="H15" s="66" t="n">
        <v>19</v>
      </c>
      <c r="I15" s="66">
        <f>ROUND(F15+G15+H15,2)</f>
        <v>240</v>
      </c>
      <c r="J15" s="66">
        <f>ROUND(E15*I15,2)</f>
        <v>1728</v>
      </c>
      <c r="K15" s="63" t="inlineStr">
        <is>
          <t>按客户2026-11-04调整后项目/单价</t>
        </is>
      </c>
    </row>
    <row r="16" ht="46" customHeight="1" s="46">
      <c r="A16" s="63" t="inlineStr">
        <is>
          <t>门头</t>
        </is>
      </c>
      <c r="B16" s="63" t="inlineStr">
        <is>
          <t>门头发光字+LOGO</t>
        </is>
      </c>
      <c r="C16" s="63" t="inlineStr">
        <is>
          <t>无边发光字（主字5个约0.6m）+副字8个（手作糖水·甜在霞山）+LOGO，含LED模组、变压器、背板、安装、防水</t>
        </is>
      </c>
      <c r="D16" s="64" t="inlineStr">
        <is>
          <t>项</t>
        </is>
      </c>
      <c r="E16" s="65" t="n">
        <v>1</v>
      </c>
      <c r="F16" s="66" t="n">
        <v>629</v>
      </c>
      <c r="G16" s="66" t="n">
        <v>1336</v>
      </c>
      <c r="H16" s="66" t="n">
        <v>235</v>
      </c>
      <c r="I16" s="66">
        <f>ROUND(F16+G16+H16,2)</f>
        <v>2200</v>
      </c>
      <c r="J16" s="66">
        <f>ROUND(E16*I16,2)</f>
        <v>2200</v>
      </c>
      <c r="K16" s="63" t="inlineStr">
        <is>
          <t>按客户2026-11-04调整后项目/单价</t>
        </is>
      </c>
    </row>
    <row r="17" ht="33" customHeight="1" s="46">
      <c r="A17" s="63" t="inlineStr">
        <is>
          <t>门头</t>
        </is>
      </c>
      <c r="B17" s="63" t="inlineStr">
        <is>
          <t>门头灯带/檐口灯</t>
        </is>
      </c>
      <c r="C17" s="63" t="inlineStr">
        <is>
          <t>LED灯带3000K+铝槽+防水电源，檐口+层板暗藏，含安装</t>
        </is>
      </c>
      <c r="D17" s="64" t="inlineStr">
        <is>
          <t>米</t>
        </is>
      </c>
      <c r="E17" s="65" t="n">
        <v>8</v>
      </c>
      <c r="F17" s="66" t="n">
        <v>16</v>
      </c>
      <c r="G17" s="66" t="n">
        <v>20</v>
      </c>
      <c r="H17" s="66" t="n">
        <v>4</v>
      </c>
      <c r="I17" s="66">
        <f>ROUND(F17+G17+H17,2)</f>
        <v>40</v>
      </c>
      <c r="J17" s="66">
        <f>ROUND(E17*I17,2)</f>
        <v>320</v>
      </c>
      <c r="K17" s="63" t="inlineStr">
        <is>
          <t>按客户2026-11-04调整后项目/单价</t>
        </is>
      </c>
    </row>
    <row r="18" ht="20" customHeight="1" s="46">
      <c r="A18" s="63" t="inlineStr">
        <is>
          <t>门头</t>
        </is>
      </c>
      <c r="B18" s="63" t="inlineStr">
        <is>
          <t>门头筒灯</t>
        </is>
      </c>
      <c r="C18" s="63" t="inlineStr">
        <is>
          <t>防水筒灯7W 3000K，开孔/安装/接线</t>
        </is>
      </c>
      <c r="D18" s="64" t="inlineStr">
        <is>
          <t>个</t>
        </is>
      </c>
      <c r="E18" s="65" t="n">
        <v>6</v>
      </c>
      <c r="F18" s="66" t="n">
        <v>10</v>
      </c>
      <c r="G18" s="66" t="n">
        <v>13</v>
      </c>
      <c r="H18" s="66" t="n">
        <v>2</v>
      </c>
      <c r="I18" s="66">
        <f>ROUND(F18+G18+H18,2)</f>
        <v>25</v>
      </c>
      <c r="J18" s="66">
        <f>ROUND(E18*I18,2)</f>
        <v>150</v>
      </c>
      <c r="K18" s="63" t="inlineStr">
        <is>
          <t>按客户2026-11-04调整后项目/单价</t>
        </is>
      </c>
    </row>
    <row r="19" ht="33" customHeight="1" s="46">
      <c r="A19" s="63" t="inlineStr">
        <is>
          <t>门窗</t>
        </is>
      </c>
      <c r="B19" s="63" t="inlineStr">
        <is>
          <t>12mm钢化玻璃门（双开）</t>
        </is>
      </c>
      <c r="C19" s="63" t="inlineStr">
        <is>
          <t>12mm钢化玻璃双开门（1.4×2.6m），含地弹簧2套（中档国产）、不锈钢拉手、门夹、安装调试</t>
        </is>
      </c>
      <c r="D19" s="64" t="inlineStr">
        <is>
          <t>平方</t>
        </is>
      </c>
      <c r="E19" s="65" t="n">
        <v>3.64</v>
      </c>
      <c r="F19" s="66" t="n">
        <v>108</v>
      </c>
      <c r="G19" s="66" t="n">
        <v>358</v>
      </c>
      <c r="H19" s="66" t="n">
        <v>34</v>
      </c>
      <c r="I19" s="66">
        <f>ROUND(F19+G19+H19,2)</f>
        <v>500</v>
      </c>
      <c r="J19" s="66">
        <f>ROUND(E19*I19,2)</f>
        <v>1820</v>
      </c>
      <c r="K19" s="63" t="inlineStr">
        <is>
          <t>按客户2026-11-04调整后项目/单价</t>
        </is>
      </c>
    </row>
    <row r="20" ht="33" customHeight="1" s="46">
      <c r="A20" s="63" t="inlineStr">
        <is>
          <t>门窗</t>
        </is>
      </c>
      <c r="B20" s="63" t="inlineStr">
        <is>
          <t>左右折叠窗</t>
        </is>
      </c>
      <c r="C20" s="63" t="inlineStr">
        <is>
          <t>铝合金左右折叠窗（1.4mm型材，5+5钢化玻璃），含五金、窗套、安装、打胶</t>
        </is>
      </c>
      <c r="D20" s="64" t="inlineStr">
        <is>
          <t>平方</t>
        </is>
      </c>
      <c r="E20" s="65" t="n">
        <v>2.4</v>
      </c>
      <c r="F20" s="66" t="n">
        <v>92</v>
      </c>
      <c r="G20" s="66" t="n">
        <v>379</v>
      </c>
      <c r="H20" s="66" t="n">
        <v>29</v>
      </c>
      <c r="I20" s="66">
        <f>ROUND(F20+G20+H20,2)</f>
        <v>500</v>
      </c>
      <c r="J20" s="66">
        <f>ROUND(E20*I20,2)</f>
        <v>1200</v>
      </c>
      <c r="K20" s="63" t="inlineStr">
        <is>
          <t>按客户2026-11-04调整后项目/单价</t>
        </is>
      </c>
    </row>
    <row r="21" ht="33" customHeight="1" s="46">
      <c r="A21" s="63" t="inlineStr">
        <is>
          <t>定制</t>
        </is>
      </c>
      <c r="B21" s="63" t="inlineStr">
        <is>
          <t>前台/收银台柜体</t>
        </is>
      </c>
      <c r="C21" s="63" t="inlineStr">
        <is>
          <t>18mm多层板柜体+木饰面/烤漆门板+缓冲五金+踢脚+隐藏走线，L形总长2m</t>
        </is>
      </c>
      <c r="D21" s="64" t="inlineStr">
        <is>
          <t>项</t>
        </is>
      </c>
      <c r="E21" s="65" t="n">
        <v>1</v>
      </c>
      <c r="F21" s="66" t="n">
        <v>420</v>
      </c>
      <c r="G21" s="66" t="n">
        <v>780</v>
      </c>
      <c r="H21" s="66" t="n">
        <v>150</v>
      </c>
      <c r="I21" s="66">
        <f>ROUND(F21+G21+H21,2)</f>
        <v>1350</v>
      </c>
      <c r="J21" s="66">
        <f>ROUND(E21*I21,2)</f>
        <v>1350</v>
      </c>
      <c r="K21" s="63" t="inlineStr">
        <is>
          <t>按客户2026-11-04调整后项目/单价</t>
        </is>
      </c>
    </row>
    <row r="22" ht="46" customHeight="1" s="46">
      <c r="A22" s="63" t="inlineStr">
        <is>
          <t>定制</t>
        </is>
      </c>
      <c r="B22" s="63" t="inlineStr">
        <is>
          <t>前台楠木实木台面</t>
        </is>
      </c>
      <c r="C22" s="63" t="inlineStr">
        <is>
          <t>普通香楠/水楠实木直拼板35-40mm厚×650mm宽（福建/四川楠木，合同锁定树种学名），倒圆边、木蜡油2遍、安装</t>
        </is>
      </c>
      <c r="D22" s="64" t="inlineStr">
        <is>
          <t>米</t>
        </is>
      </c>
      <c r="E22" s="65" t="n">
        <v>1.8</v>
      </c>
      <c r="F22" s="66" t="n">
        <v>271</v>
      </c>
      <c r="G22" s="66" t="n">
        <v>579</v>
      </c>
      <c r="H22" s="66" t="n">
        <v>100</v>
      </c>
      <c r="I22" s="66">
        <f>ROUND(F22+G22+H22,2)</f>
        <v>950</v>
      </c>
      <c r="J22" s="66">
        <f>ROUND(E22*I22,2)</f>
        <v>1710</v>
      </c>
      <c r="K22" s="63" t="inlineStr">
        <is>
          <t>按客户2026-11-04调整后项目/单价</t>
        </is>
      </c>
    </row>
    <row r="23" ht="33" customHeight="1" s="46">
      <c r="A23" s="63" t="inlineStr">
        <is>
          <t>定制</t>
        </is>
      </c>
      <c r="B23" s="63" t="inlineStr">
        <is>
          <t>楼梯下储物小柜</t>
        </is>
      </c>
      <c r="C23" s="63" t="inlineStr">
        <is>
          <t>18mm多层板+木饰面门板+普通五金，0.9W×1.2H×0.6D，含踢脚/层板</t>
        </is>
      </c>
      <c r="D23" s="64" t="inlineStr">
        <is>
          <t>项</t>
        </is>
      </c>
      <c r="E23" s="65" t="n">
        <v>1</v>
      </c>
      <c r="F23" s="66" t="n">
        <v>270</v>
      </c>
      <c r="G23" s="66" t="n">
        <v>525</v>
      </c>
      <c r="H23" s="66" t="n">
        <v>105</v>
      </c>
      <c r="I23" s="66">
        <f>ROUND(F23+G23+H23,2)</f>
        <v>900</v>
      </c>
      <c r="J23" s="66">
        <f>ROUND(E23*I23,2)</f>
        <v>900</v>
      </c>
      <c r="K23" s="63" t="inlineStr">
        <is>
          <t>按客户2026-11-04调整后项目/单价</t>
        </is>
      </c>
    </row>
    <row r="24" ht="33" customHeight="1" s="46">
      <c r="A24" s="63" t="inlineStr">
        <is>
          <t>定制</t>
        </is>
      </c>
      <c r="B24" s="63" t="inlineStr">
        <is>
          <t>出餐台/操作台</t>
        </is>
      </c>
      <c r="C24" s="63" t="inlineStr">
        <is>
          <t>304不锈钢台面1.2mm+不锈钢柜体，含制冰机位开孔、下围板、可调脚</t>
        </is>
      </c>
      <c r="D24" s="64" t="inlineStr">
        <is>
          <t>项</t>
        </is>
      </c>
      <c r="E24" s="65" t="n">
        <v>1</v>
      </c>
      <c r="F24" s="66" t="n">
        <v>365</v>
      </c>
      <c r="G24" s="66" t="n">
        <v>908</v>
      </c>
      <c r="H24" s="66" t="n">
        <v>127</v>
      </c>
      <c r="I24" s="66">
        <f>ROUND(F24+G24+H24,2)</f>
        <v>1400</v>
      </c>
      <c r="J24" s="66">
        <f>ROUND(E24*I24,2)</f>
        <v>1400</v>
      </c>
      <c r="K24" s="63" t="inlineStr">
        <is>
          <t>按客户2026-11-04调整后项目/单价</t>
        </is>
      </c>
    </row>
    <row r="25" ht="46" customHeight="1" s="46">
      <c r="A25" s="63" t="inlineStr">
        <is>
          <t>水电</t>
        </is>
      </c>
      <c r="B25" s="63" t="inlineStr">
        <is>
          <t>水电改造（强电+弱电+开关插座+配电箱）</t>
        </is>
      </c>
      <c r="C25" s="63" t="inlineStr">
        <is>
          <t>国标线管/铜线2.5-4平方，约40个点位；弱电网络/收银监控预留；32个公牛/西蒙/国际电工面板底盒；配电箱回路整理（总开+漏保+12-16回路）</t>
        </is>
      </c>
      <c r="D25" s="64" t="inlineStr">
        <is>
          <t>项</t>
        </is>
      </c>
      <c r="E25" s="65" t="n">
        <v>1</v>
      </c>
      <c r="F25" s="66" t="n">
        <v>2500</v>
      </c>
      <c r="G25" s="66" t="n">
        <v>3700</v>
      </c>
      <c r="H25" s="66" t="n">
        <v>600</v>
      </c>
      <c r="I25" s="66">
        <f>ROUND(F25+G25+H25,2)</f>
        <v>6800</v>
      </c>
      <c r="J25" s="66">
        <f>ROUND(E25*I25,2)</f>
        <v>6800</v>
      </c>
      <c r="K25" s="63" t="inlineStr">
        <is>
          <t>按客户2026-11-04调整后项目/单价</t>
        </is>
      </c>
    </row>
    <row r="26" ht="59" customHeight="1" s="46">
      <c r="A26" s="63" t="inlineStr">
        <is>
          <t>灯具</t>
        </is>
      </c>
      <c r="B26" s="63" t="inlineStr">
        <is>
          <t>照明灯具（轨道射灯/吊灯/壁灯/灯带）</t>
        </is>
      </c>
      <c r="C26" s="63" t="inlineStr">
        <is>
          <t>轨道射灯20套（黑色明装轨道+射灯）+藤艺/黄铜小吊灯8盏+复古壁灯6盏+LED灯带20m（含铝槽/电源；中档：雷士/欧普工程系列或中山灯饰定制），含安装辅料</t>
        </is>
      </c>
      <c r="D26" s="64" t="inlineStr">
        <is>
          <t>项</t>
        </is>
      </c>
      <c r="E26" s="65" t="n">
        <v>1</v>
      </c>
      <c r="F26" s="66" t="n">
        <v>943</v>
      </c>
      <c r="G26" s="66" t="n">
        <v>1800</v>
      </c>
      <c r="H26" s="66" t="n">
        <v>257</v>
      </c>
      <c r="I26" s="66">
        <f>ROUND(F26+G26+H26,2)</f>
        <v>3000</v>
      </c>
      <c r="J26" s="66">
        <f>ROUND(E26*I26,2)</f>
        <v>3000</v>
      </c>
      <c r="K26" s="63" t="inlineStr">
        <is>
          <t>按客户2026-11-04调整后项目/单价</t>
        </is>
      </c>
    </row>
    <row r="27" ht="33" customHeight="1" s="46">
      <c r="A27" s="63" t="inlineStr">
        <is>
          <t>厨卫</t>
        </is>
      </c>
      <c r="B27" s="63" t="inlineStr">
        <is>
          <t>卫生间防水</t>
        </is>
      </c>
      <c r="C27" s="63" t="inlineStr">
        <is>
          <t>K11防水涂料，地面满做+墙面1.8m，含阴阳角/管根加强、闭水试验48h</t>
        </is>
      </c>
      <c r="D27" s="64" t="inlineStr">
        <is>
          <t>平方</t>
        </is>
      </c>
      <c r="E27" s="65" t="n">
        <v>8.5</v>
      </c>
      <c r="F27" s="66" t="n">
        <v>29</v>
      </c>
      <c r="G27" s="66" t="n">
        <v>33</v>
      </c>
      <c r="H27" s="66" t="n">
        <v>8</v>
      </c>
      <c r="I27" s="66">
        <f>ROUND(F27+G27+H27,2)</f>
        <v>70</v>
      </c>
      <c r="J27" s="66">
        <f>ROUND(E27*I27,2)</f>
        <v>595</v>
      </c>
      <c r="K27" s="63" t="inlineStr">
        <is>
          <t>按客户2026-11-04调整后项目/单价</t>
        </is>
      </c>
    </row>
    <row r="28" ht="33" customHeight="1" s="46">
      <c r="A28" s="63" t="inlineStr">
        <is>
          <t>厨卫</t>
        </is>
      </c>
      <c r="B28" s="63" t="inlineStr">
        <is>
          <t>蹲便器+水箱</t>
        </is>
      </c>
      <c r="C28" s="63" t="inlineStr">
        <is>
          <t>普通品牌蹲便器+水箱（东鹏/九牧），含安装、密封、给水连接</t>
        </is>
      </c>
      <c r="D28" s="64" t="inlineStr">
        <is>
          <t>套</t>
        </is>
      </c>
      <c r="E28" s="65" t="n">
        <v>1</v>
      </c>
      <c r="F28" s="66" t="n">
        <v>100</v>
      </c>
      <c r="G28" s="66" t="n">
        <v>215</v>
      </c>
      <c r="H28" s="66" t="n">
        <v>35</v>
      </c>
      <c r="I28" s="66">
        <f>ROUND(F28+G28+H28,2)</f>
        <v>350</v>
      </c>
      <c r="J28" s="66">
        <f>ROUND(E28*I28,2)</f>
        <v>350</v>
      </c>
      <c r="K28" s="63" t="inlineStr">
        <is>
          <t>按客户2026-11-04调整后项目/单价</t>
        </is>
      </c>
    </row>
    <row r="29" ht="20" customHeight="1" s="46">
      <c r="A29" s="63" t="inlineStr">
        <is>
          <t>厨卫</t>
        </is>
      </c>
      <c r="B29" s="63" t="inlineStr">
        <is>
          <t>洗手台</t>
        </is>
      </c>
      <c r="C29" s="63" t="inlineStr">
        <is>
          <t>陶瓷盆+龙头+角阀+下水+安装（不含镜柜）</t>
        </is>
      </c>
      <c r="D29" s="64" t="inlineStr">
        <is>
          <t>套</t>
        </is>
      </c>
      <c r="E29" s="65" t="n">
        <v>1</v>
      </c>
      <c r="F29" s="66" t="n">
        <v>120</v>
      </c>
      <c r="G29" s="66" t="n">
        <v>282</v>
      </c>
      <c r="H29" s="66" t="n">
        <v>48</v>
      </c>
      <c r="I29" s="66">
        <f>ROUND(F29+G29+H29,2)</f>
        <v>450</v>
      </c>
      <c r="J29" s="66">
        <f>ROUND(E29*I29,2)</f>
        <v>450</v>
      </c>
      <c r="K29" s="63" t="inlineStr">
        <is>
          <t>按客户2026-11-04调整后项目/单价</t>
        </is>
      </c>
    </row>
    <row r="30" ht="33" customHeight="1" s="46">
      <c r="A30" s="63" t="inlineStr">
        <is>
          <t>厨卫</t>
        </is>
      </c>
      <c r="B30" s="63" t="inlineStr">
        <is>
          <t>如有厨房墙面贴砖</t>
        </is>
      </c>
      <c r="C30" s="63" t="inlineStr">
        <is>
          <t>400×800墙砖（中档品牌），瓷砖胶薄贴，含阳角、美缝（仅厨房；卫生间不贴砖）</t>
        </is>
      </c>
      <c r="D30" s="64" t="inlineStr">
        <is>
          <t>平方</t>
        </is>
      </c>
      <c r="E30" s="65" t="n">
        <v>0</v>
      </c>
      <c r="F30" s="66" t="n">
        <v>44</v>
      </c>
      <c r="G30" s="66" t="n">
        <v>55</v>
      </c>
      <c r="H30" s="66" t="n">
        <v>11</v>
      </c>
      <c r="I30" s="66">
        <f>ROUND(F30+G30+H30,2)</f>
        <v>110</v>
      </c>
      <c r="J30" s="66">
        <f>ROUND(E30*I30,2)</f>
        <v>0</v>
      </c>
      <c r="K30" s="63" t="inlineStr">
        <is>
          <t>按客户2026-11-04调整后项目/单价</t>
        </is>
      </c>
    </row>
    <row r="31" ht="20" customHeight="1" s="46">
      <c r="A31" s="63" t="inlineStr">
        <is>
          <t>厨卫</t>
        </is>
      </c>
      <c r="B31" s="63" t="inlineStr">
        <is>
          <t>地漏/五金/辅料</t>
        </is>
      </c>
      <c r="C31" s="63" t="inlineStr">
        <is>
          <t>不锈钢防臭地漏2个、角阀、软管、玻璃胶等</t>
        </is>
      </c>
      <c r="D31" s="64" t="inlineStr">
        <is>
          <t>项</t>
        </is>
      </c>
      <c r="E31" s="65" t="n">
        <v>1</v>
      </c>
      <c r="F31" s="66" t="n">
        <v>60</v>
      </c>
      <c r="G31" s="66" t="n">
        <v>220</v>
      </c>
      <c r="H31" s="66" t="n">
        <v>20</v>
      </c>
      <c r="I31" s="66">
        <f>ROUND(F31+G31+H31,2)</f>
        <v>300</v>
      </c>
      <c r="J31" s="66">
        <f>ROUND(E31*I31,2)</f>
        <v>300</v>
      </c>
      <c r="K31" s="63" t="inlineStr">
        <is>
          <t>按客户2026-11-04调整后项目/单价</t>
        </is>
      </c>
    </row>
    <row r="32" ht="33" customHeight="1" s="46">
      <c r="A32" s="63" t="inlineStr">
        <is>
          <t>配套与其它</t>
        </is>
      </c>
      <c r="B32" s="63" t="inlineStr">
        <is>
          <t>卫生间门（长虹玻璃门）</t>
        </is>
      </c>
      <c r="C32" s="63" t="inlineStr">
        <is>
          <t>铝合金窄框长虹玻璃门（8mm钢化），含门套、合页、门锁、安装</t>
        </is>
      </c>
      <c r="D32" s="64" t="inlineStr">
        <is>
          <t>樘</t>
        </is>
      </c>
      <c r="E32" s="65" t="n">
        <v>1</v>
      </c>
      <c r="F32" s="66" t="n">
        <v>231</v>
      </c>
      <c r="G32" s="66" t="n">
        <v>533</v>
      </c>
      <c r="H32" s="66" t="n">
        <v>36</v>
      </c>
      <c r="I32" s="66">
        <f>ROUND(F32+G32+H32,2)</f>
        <v>800</v>
      </c>
      <c r="J32" s="66">
        <f>ROUND(E32*I32,2)</f>
        <v>800</v>
      </c>
      <c r="K32" s="63" t="inlineStr">
        <is>
          <t>按客户2026-11-04调整后项目/单价</t>
        </is>
      </c>
    </row>
    <row r="33" ht="33" customHeight="1" s="46">
      <c r="A33" s="63" t="inlineStr">
        <is>
          <t>配套与其它</t>
        </is>
      </c>
      <c r="B33" s="63" t="inlineStr">
        <is>
          <t>厨房排风排气</t>
        </is>
      </c>
      <c r="C33" s="63" t="inlineStr">
        <is>
          <t>160PVC排风管6m+不锈钢止逆阀+外墙开孔封堵，含安装</t>
        </is>
      </c>
      <c r="D33" s="64" t="inlineStr">
        <is>
          <t>项</t>
        </is>
      </c>
      <c r="E33" s="65" t="n">
        <v>1</v>
      </c>
      <c r="F33" s="66" t="n">
        <v>146</v>
      </c>
      <c r="G33" s="66" t="n">
        <v>323</v>
      </c>
      <c r="H33" s="66" t="n">
        <v>31</v>
      </c>
      <c r="I33" s="66">
        <f>ROUND(F33+G33+H33,2)</f>
        <v>500</v>
      </c>
      <c r="J33" s="66">
        <f>ROUND(E33*I33,2)</f>
        <v>500</v>
      </c>
      <c r="K33" s="63" t="inlineStr">
        <is>
          <t>按客户2026-11-04调整后项目/单价</t>
        </is>
      </c>
    </row>
    <row r="34" ht="33" customHeight="1" s="46">
      <c r="A34" s="63" t="inlineStr">
        <is>
          <t>配套与其它</t>
        </is>
      </c>
      <c r="B34" s="63" t="inlineStr">
        <is>
          <t>不锈钢洗涤池/拖把池（含龙头）</t>
        </is>
      </c>
      <c r="C34" s="63" t="inlineStr">
        <is>
          <t>304不锈钢单槽洗涤池0.6m+水龙头1套+角阀软管，含安装、打胶</t>
        </is>
      </c>
      <c r="D34" s="64" t="inlineStr">
        <is>
          <t>项</t>
        </is>
      </c>
      <c r="E34" s="65" t="n">
        <v>0</v>
      </c>
      <c r="F34" s="66" t="n">
        <v>140</v>
      </c>
      <c r="G34" s="66" t="n">
        <v>310</v>
      </c>
      <c r="H34" s="66" t="n">
        <v>30</v>
      </c>
      <c r="I34" s="66">
        <f>ROUND(F34+G34+H34,2)</f>
        <v>480</v>
      </c>
      <c r="J34" s="66">
        <f>ROUND(E34*I34,2)</f>
        <v>0</v>
      </c>
      <c r="K34" s="63" t="inlineStr">
        <is>
          <t>按客户2026-11-04调整后项目/单价</t>
        </is>
      </c>
    </row>
    <row r="35" ht="33" customHeight="1" s="46">
      <c r="A35" s="63" t="inlineStr">
        <is>
          <t>配套与其它</t>
        </is>
      </c>
      <c r="B35" s="63" t="inlineStr">
        <is>
          <t>卫生间镜子/五金挂件</t>
        </is>
      </c>
      <c r="C35" s="63" t="inlineStr">
        <is>
          <t>银镜0.6×0.8m+毛巾架/纸巾盒/挂钩，含钻孔安装、防霉打胶</t>
        </is>
      </c>
      <c r="D35" s="64" t="inlineStr">
        <is>
          <t>项</t>
        </is>
      </c>
      <c r="E35" s="65" t="n">
        <v>1</v>
      </c>
      <c r="F35" s="66" t="n">
        <v>70</v>
      </c>
      <c r="G35" s="66" t="n">
        <v>115</v>
      </c>
      <c r="H35" s="66" t="n">
        <v>15</v>
      </c>
      <c r="I35" s="66">
        <f>ROUND(F35+G35+H35,2)</f>
        <v>200</v>
      </c>
      <c r="J35" s="66">
        <f>ROUND(E35*I35,2)</f>
        <v>200</v>
      </c>
      <c r="K35" s="63" t="inlineStr">
        <is>
          <t>按客户2026-11-04调整后项目/单价</t>
        </is>
      </c>
    </row>
    <row r="36" ht="33" customHeight="1" s="46">
      <c r="A36" s="63" t="inlineStr">
        <is>
          <t>配套与其它</t>
        </is>
      </c>
      <c r="B36" s="63" t="inlineStr">
        <is>
          <t>挑空5.7m顶面喷白措施费</t>
        </is>
      </c>
      <c r="C36" s="63" t="inlineStr">
        <is>
          <t>5.7m挑空区移动脚手架搭拆、安全防护、照明及转移</t>
        </is>
      </c>
      <c r="D36" s="64" t="inlineStr">
        <is>
          <t>项</t>
        </is>
      </c>
      <c r="E36" s="65" t="n">
        <v>0</v>
      </c>
      <c r="F36" s="66" t="n">
        <v>400</v>
      </c>
      <c r="G36" s="66" t="n">
        <v>320</v>
      </c>
      <c r="H36" s="66" t="n">
        <v>80</v>
      </c>
      <c r="I36" s="66">
        <f>ROUND(F36+G36+H36,2)</f>
        <v>800</v>
      </c>
      <c r="J36" s="66">
        <f>ROUND(E36*I36,2)</f>
        <v>0</v>
      </c>
      <c r="K36" s="63" t="inlineStr">
        <is>
          <t>按客户2026-11-04调整后项目/单价</t>
        </is>
      </c>
    </row>
    <row r="37" ht="22" customHeight="1" s="46">
      <c r="A37" s="67" t="inlineStr">
        <is>
          <t>硬装合计（本报价明细全部计入）</t>
        </is>
      </c>
      <c r="B37" s="68" t="n"/>
      <c r="C37" s="68" t="n"/>
      <c r="D37" s="68" t="n"/>
      <c r="E37" s="68" t="n"/>
      <c r="F37" s="68" t="n"/>
      <c r="G37" s="68" t="n"/>
      <c r="H37" s="68" t="n"/>
      <c r="I37" s="68" t="n"/>
      <c r="J37" s="69">
        <f>ROUND(SUM(J4:J36),2)</f>
        <v>42938</v>
      </c>
      <c r="K37" s="70" t="inlineStr">
        <is>
          <t>Σ人工+主材+辅料；与主表「以上包工包料共计」金额一致</t>
        </is>
      </c>
    </row>
    <row r="38" ht="22" customHeight="1" s="46">
      <c r="A38" s="67" t="inlineStr">
        <is>
          <t>其中：人工合计</t>
        </is>
      </c>
      <c r="B38" s="68" t="n"/>
      <c r="C38" s="68" t="n"/>
      <c r="D38" s="68" t="n"/>
      <c r="E38" s="68" t="n"/>
      <c r="F38" s="68" t="n"/>
      <c r="G38" s="68" t="n"/>
      <c r="H38" s="68" t="n"/>
      <c r="I38" s="68" t="n"/>
      <c r="J38" s="69">
        <f>ROUND(SUMPRODUCT(E4:E36,F4:F36),2)</f>
        <v>15415.32</v>
      </c>
      <c r="K38" s="70" t="inlineStr">
        <is>
          <t>Σ(数量×人单价)，硬装口径</t>
        </is>
      </c>
    </row>
    <row r="39" ht="22" customHeight="1" s="46">
      <c r="A39" s="67" t="inlineStr">
        <is>
          <t>其中：主材合计</t>
        </is>
      </c>
      <c r="B39" s="68" t="n"/>
      <c r="C39" s="68" t="n"/>
      <c r="D39" s="68" t="n"/>
      <c r="E39" s="68" t="n"/>
      <c r="F39" s="68" t="n"/>
      <c r="G39" s="68" t="n"/>
      <c r="H39" s="68" t="n"/>
      <c r="I39" s="68" t="n"/>
      <c r="J39" s="69">
        <f>ROUND(SUMPRODUCT(E4:E36,G4:G36),2)</f>
        <v>23316.52</v>
      </c>
      <c r="K39" s="70" t="inlineStr">
        <is>
          <t>Σ(数量×主单价)，硬装口径</t>
        </is>
      </c>
    </row>
    <row r="40" ht="22" customHeight="1" s="46">
      <c r="A40" s="67" t="inlineStr">
        <is>
          <t>其中：辅料合计</t>
        </is>
      </c>
      <c r="B40" s="68" t="n"/>
      <c r="C40" s="68" t="n"/>
      <c r="D40" s="68" t="n"/>
      <c r="E40" s="68" t="n"/>
      <c r="F40" s="68" t="n"/>
      <c r="G40" s="68" t="n"/>
      <c r="H40" s="68" t="n"/>
      <c r="I40" s="68" t="n"/>
      <c r="J40" s="69">
        <f>ROUND(SUMPRODUCT(E4:E36,H4:H36),2)</f>
        <v>4206.16</v>
      </c>
      <c r="K40" s="70" t="inlineStr">
        <is>
          <t>Σ(数量×辅单价)，硬装口径</t>
        </is>
      </c>
    </row>
    <row r="41" ht="22" customHeight="1" s="46">
      <c r="A41" s="67" t="inlineStr">
        <is>
          <t>合计（硬装）</t>
        </is>
      </c>
      <c r="B41" s="68" t="n"/>
      <c r="C41" s="68" t="n"/>
      <c r="D41" s="68" t="n"/>
      <c r="E41" s="68" t="n"/>
      <c r="F41" s="68" t="n"/>
      <c r="G41" s="68" t="n"/>
      <c r="H41" s="68" t="n"/>
      <c r="I41" s="68" t="n"/>
      <c r="J41" s="69">
        <f>ROUND(J37,2)</f>
        <v>42938</v>
      </c>
      <c r="K41" s="70" t="inlineStr"/>
    </row>
    <row r="42" ht="22" customHeight="1" s="46">
      <c r="A42" s="67" t="inlineStr">
        <is>
          <t>基础损耗 0%</t>
        </is>
      </c>
      <c r="B42" s="68" t="n"/>
      <c r="C42" s="68" t="n"/>
      <c r="D42" s="68" t="n"/>
      <c r="E42" s="68" t="n"/>
      <c r="F42" s="68" t="n"/>
      <c r="G42" s="68" t="n"/>
      <c r="H42" s="68" t="n"/>
      <c r="I42" s="68" t="n"/>
      <c r="J42" s="69">
        <f>ROUND(J37*0.0,2)</f>
        <v>0</v>
      </c>
      <c r="K42" s="70" t="inlineStr">
        <is>
          <t>与主表「基础损耗」栏一致（费率 0%）</t>
        </is>
      </c>
    </row>
    <row r="43" ht="22" customHeight="1" s="46">
      <c r="A43" s="71" t="inlineStr">
        <is>
          <t>以上项目包工包料共计（硬装，含 0% 损耗）</t>
        </is>
      </c>
      <c r="B43" s="72" t="n"/>
      <c r="C43" s="72" t="n"/>
      <c r="D43" s="72" t="n"/>
      <c r="E43" s="72" t="n"/>
      <c r="F43" s="72" t="n"/>
      <c r="G43" s="72" t="n"/>
      <c r="H43" s="72" t="n"/>
      <c r="I43" s="72" t="n"/>
      <c r="J43" s="73">
        <f>ROUND(J37+J42,2)</f>
        <v>42938</v>
      </c>
      <c r="K43" s="74" t="inlineStr">
        <is>
          <t>应等于主表「以上项目包工包料共计」</t>
        </is>
      </c>
    </row>
    <row r="44" ht="22" customHeight="1" s="46">
      <c r="A44" s="67" t="inlineStr">
        <is>
          <t>单方造价（总计 ÷ 75㎡）</t>
        </is>
      </c>
      <c r="B44" s="68" t="n"/>
      <c r="C44" s="68" t="n"/>
      <c r="D44" s="68" t="n"/>
      <c r="E44" s="68" t="n"/>
      <c r="F44" s="68" t="n"/>
      <c r="G44" s="68" t="n"/>
      <c r="H44" s="68" t="n"/>
      <c r="I44" s="68" t="n"/>
      <c r="J44" s="69">
        <f>ROUND(J43/75.0,2)</f>
        <v>572.51</v>
      </c>
      <c r="K44" s="70" t="inlineStr">
        <is>
          <t>元/㎡；报价面积按 75㎡ 计（建筑面积 56㎡）</t>
        </is>
      </c>
    </row>
  </sheetData>
  <autoFilter ref="A3:J36"/>
  <mergeCells count="18">
    <mergeCell ref="A39:E39"/>
    <mergeCell ref="F40:I40"/>
    <mergeCell ref="F41:I41"/>
    <mergeCell ref="A43:E43"/>
    <mergeCell ref="A38:E38"/>
    <mergeCell ref="F43:I43"/>
    <mergeCell ref="A42:E42"/>
    <mergeCell ref="F39:I39"/>
    <mergeCell ref="A41:E41"/>
    <mergeCell ref="A40:E40"/>
    <mergeCell ref="A2:K2"/>
    <mergeCell ref="F44:I44"/>
    <mergeCell ref="F38:I38"/>
    <mergeCell ref="F37:I37"/>
    <mergeCell ref="A37:E37"/>
    <mergeCell ref="A44:E44"/>
    <mergeCell ref="A1:K1"/>
    <mergeCell ref="F42:I42"/>
  </mergeCells>
  <printOptions horizontalCentered="1"/>
  <pageMargins left="0.118" right="0.079" top="0.197" bottom="0.197" header="0.079" footer="0.079"/>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40"/>
  <sheetViews>
    <sheetView zoomScale="90" workbookViewId="0">
      <pane ySplit="3" topLeftCell="A4" activePane="bottomLeft" state="frozen"/>
      <selection pane="bottomLeft" activeCell="A1" sqref="A1"/>
    </sheetView>
  </sheetViews>
  <sheetFormatPr baseColWidth="8" defaultRowHeight="15"/>
  <cols>
    <col width="6" customWidth="1" style="46" min="1" max="1"/>
    <col width="17" customWidth="1" style="46" min="2" max="2"/>
    <col width="22" customWidth="1" style="46" min="3" max="3"/>
    <col width="20" customWidth="1" style="46" min="4" max="4"/>
    <col width="33" customWidth="1" style="46" min="5" max="5"/>
    <col width="55" customWidth="1" style="46" min="6" max="6"/>
  </cols>
  <sheetData>
    <row r="1" ht="30" customHeight="1" s="46">
      <c r="A1" s="60" t="inlineStr">
        <is>
          <t>霞山糖水店两层装修 · 材料与工艺说明</t>
        </is>
      </c>
    </row>
    <row r="2" ht="28" customHeight="1" s="46">
      <c r="A2" s="61" t="inlineStr">
        <is>
          <t>包工包料口径：人工 + 主材 + 辅料（人工含小型机具与管理费，主材含材料损耗）。本表按 V5 报价配置列示：同档次品牌可替换，签合同锁定品牌+型号+规格+颜色，进场三方验收；涉及安全的水电/防水/玻璃不得降档；本版按客户调整后的项目与单价重编。</t>
        </is>
      </c>
    </row>
    <row r="3" ht="24" customHeight="1" s="46">
      <c r="A3" s="62" t="inlineStr">
        <is>
          <t>序号</t>
        </is>
      </c>
      <c r="B3" s="62" t="inlineStr">
        <is>
          <t>分部</t>
        </is>
      </c>
      <c r="C3" s="62" t="inlineStr">
        <is>
          <t>部位 / 项目</t>
        </is>
      </c>
      <c r="D3" s="62" t="inlineStr">
        <is>
          <t>材料</t>
        </is>
      </c>
      <c r="E3" s="62" t="inlineStr">
        <is>
          <t>品牌 / 型号建议</t>
        </is>
      </c>
      <c r="F3" s="62" t="inlineStr">
        <is>
          <t>规格 / 验收要点</t>
        </is>
      </c>
    </row>
    <row r="4" ht="33" customHeight="1" s="46">
      <c r="A4" s="64" t="n">
        <v>1</v>
      </c>
      <c r="B4" s="64" t="inlineStr">
        <is>
          <t>综合</t>
        </is>
      </c>
      <c r="C4" s="75" t="inlineStr">
        <is>
          <t>成品保护与垃圾清运</t>
        </is>
      </c>
      <c r="D4" s="64" t="inlineStr">
        <is>
          <t>保护膜/石膏板/垃圾袋</t>
        </is>
      </c>
      <c r="E4" s="63" t="inlineStr">
        <is>
          <t>普通成品保护材料</t>
        </is>
      </c>
      <c r="F4" s="63" t="inlineStr">
        <is>
          <t>地面/门套/玻璃双层保护；垃圾袋装清运至物业指定点，施工期每日清理；75㎡；15元/㎡</t>
        </is>
      </c>
    </row>
    <row r="5" ht="33" customHeight="1" s="46">
      <c r="A5" s="64" t="n">
        <v>2</v>
      </c>
      <c r="B5" s="64" t="inlineStr">
        <is>
          <t>综合</t>
        </is>
      </c>
      <c r="C5" s="75" t="inlineStr">
        <is>
          <t>完工开荒保洁</t>
        </is>
      </c>
      <c r="D5" s="64" t="inlineStr">
        <is>
          <t>保洁材料</t>
        </is>
      </c>
      <c r="E5" s="63" t="inlineStr">
        <is>
          <t>—</t>
        </is>
      </c>
      <c r="F5" s="63" t="inlineStr">
        <is>
          <t>开荒+精细保洁：玻璃双面、地砖/地毯吸尘、柜体内部、灯具擦拭；75㎡；10元/㎡</t>
        </is>
      </c>
    </row>
    <row r="6" ht="33" customHeight="1" s="46">
      <c r="A6" s="64" t="n">
        <v>3</v>
      </c>
      <c r="B6" s="64" t="inlineStr">
        <is>
          <t>墙面基层</t>
        </is>
      </c>
      <c r="C6" s="75" t="inlineStr">
        <is>
          <t>墙面腻子+乳胶漆（B01）</t>
        </is>
      </c>
      <c r="D6" s="64" t="inlineStr">
        <is>
          <t>耐水腻子+工程乳胶漆</t>
        </is>
      </c>
      <c r="E6" s="63" t="inlineStr">
        <is>
          <t>立邦/雨虹/嘉宝莉（工程款）</t>
        </is>
      </c>
      <c r="F6" s="63" t="inlineStr">
        <is>
          <t>耐水腻子两遍打磨（平整度≤2mm/2m，阴阳角顺直）+工程乳胶漆喷涂（白色），含基层清理、不做底涂处理；100㎡；32元/㎡</t>
        </is>
      </c>
    </row>
    <row r="7" ht="33" customHeight="1" s="46">
      <c r="A7" s="64" t="n">
        <v>4</v>
      </c>
      <c r="B7" s="64" t="inlineStr">
        <is>
          <t>墙面饰面</t>
        </is>
      </c>
      <c r="C7" s="75" t="inlineStr">
        <is>
          <t>墙面艺术漆（B02）</t>
        </is>
      </c>
      <c r="D7" s="64" t="inlineStr">
        <is>
          <t>肌理艺术漆</t>
        </is>
      </c>
      <c r="E7" s="63" t="inlineStr">
        <is>
          <t>中档（巴德士/美涂士同档）</t>
        </is>
      </c>
      <c r="F7" s="63" t="inlineStr">
        <is>
          <t>仅局部重点墙15㎡（前台背景/端景），两底两面，样板确认后施工；62元/㎡</t>
        </is>
      </c>
    </row>
    <row r="8" ht="33" customHeight="1" s="46">
      <c r="A8" s="64" t="n">
        <v>5</v>
      </c>
      <c r="B8" s="64" t="inlineStr">
        <is>
          <t>墙面饰面</t>
        </is>
      </c>
      <c r="C8" s="75" t="inlineStr">
        <is>
          <t>实木墙裙（B03）</t>
        </is>
      </c>
      <c r="D8" s="64" t="inlineStr">
        <is>
          <t>橡胶木实木指接板</t>
        </is>
      </c>
      <c r="E8" s="63" t="inlineStr">
        <is>
          <t>泰国/马来橡胶木 AA 级（本地木业行）</t>
        </is>
      </c>
      <c r="F8" s="63" t="inlineStr">
        <is>
          <t>18mm双面砂光，30×40木方基层+实木压条，胡桃色擦色+木蜡油2遍；高1.1m，8㎡；420元/㎡；100%实木</t>
        </is>
      </c>
    </row>
    <row r="9" ht="33" customHeight="1" s="46">
      <c r="A9" s="64" t="n">
        <v>6</v>
      </c>
      <c r="B9" s="64" t="inlineStr">
        <is>
          <t>墙面饰面</t>
        </is>
      </c>
      <c r="C9" s="75" t="inlineStr">
        <is>
          <t>实木墙裙收口线条（B04）</t>
        </is>
      </c>
      <c r="D9" s="64" t="inlineStr">
        <is>
          <t>橡胶木实木线条 50×20mm</t>
        </is>
      </c>
      <c r="E9" s="63" t="inlineStr">
        <is>
          <t>与墙裙同材同批</t>
        </is>
      </c>
      <c r="F9" s="63" t="inlineStr">
        <is>
          <t>上沿压条+阴阳角，45°拼角，无钉眼外露；8m；40元/m</t>
        </is>
      </c>
    </row>
    <row r="10" ht="33" customHeight="1" s="46">
      <c r="A10" s="64" t="n">
        <v>7</v>
      </c>
      <c r="B10" s="64" t="inlineStr">
        <is>
          <t>天花</t>
        </is>
      </c>
      <c r="C10" s="75" t="inlineStr">
        <is>
          <t>原顶/钢梁/管线喷白（B05）</t>
        </is>
      </c>
      <c r="D10" s="64" t="inlineStr">
        <is>
          <t>抗碱底漆+乳胶漆</t>
        </is>
      </c>
      <c r="E10" s="63" t="inlineStr">
        <is>
          <t>立邦/雨虹（工程款）</t>
        </is>
      </c>
      <c r="F10" s="63" t="inlineStr">
        <is>
          <t>原混凝土顶+钢梁+明装管线清理、钢梁除锈点防锈后统一喷白两遍；60㎡；10元/㎡；不做吊顶</t>
        </is>
      </c>
    </row>
    <row r="11" ht="33" customHeight="1" s="46">
      <c r="A11" s="64" t="n">
        <v>8</v>
      </c>
      <c r="B11" s="64" t="inlineStr">
        <is>
          <t>地面</t>
        </is>
      </c>
      <c r="C11" s="75" t="inlineStr">
        <is>
          <t>二楼方块地毯（C01）</t>
        </is>
      </c>
      <c r="D11" s="64" t="inlineStr">
        <is>
          <t>商用方块地毯 500×500</t>
        </is>
      </c>
      <c r="E11" s="63" t="inlineStr">
        <is>
          <t>中档（尼龙/丙纶混纺PVC底）</t>
        </is>
      </c>
      <c r="F11" s="63" t="inlineStr">
        <is>
          <t>500×500×6-8mm，B1防火，燕麦色；含胶水、收口条、门口压条；26㎡；30元/㎡</t>
        </is>
      </c>
    </row>
    <row r="12" ht="33" customHeight="1" s="46">
      <c r="A12" s="64" t="n">
        <v>9</v>
      </c>
      <c r="B12" s="64" t="inlineStr">
        <is>
          <t>楼梯</t>
        </is>
      </c>
      <c r="C12" s="75" t="inlineStr">
        <is>
          <t>楼梯踏步/立板木纹瓷砖（C02）</t>
        </is>
      </c>
      <c r="D12" s="64" t="inlineStr">
        <is>
          <t>木纹瓷砖 200×1000</t>
        </is>
      </c>
      <c r="E12" s="63" t="inlineStr">
        <is>
          <t>中档品牌（东鹏/冠珠同档）</t>
        </is>
      </c>
      <c r="F12" s="63" t="inlineStr">
        <is>
          <t>深胡桃木纹，全瓷，R10防滑；瓷砖胶薄贴，美缝，收边条，防滑条；26级；100元/级</t>
        </is>
      </c>
    </row>
    <row r="13" ht="33" customHeight="1" s="46">
      <c r="A13" s="64" t="n">
        <v>10</v>
      </c>
      <c r="B13" s="64" t="inlineStr">
        <is>
          <t>楼梯</t>
        </is>
      </c>
      <c r="C13" s="75" t="inlineStr">
        <is>
          <t>楼梯铁艺扶手+立柱（C03）</t>
        </is>
      </c>
      <c r="D13" s="64" t="inlineStr">
        <is>
          <t>黑铁方管 40×60×1.8扶手+40×40立杆</t>
        </is>
      </c>
      <c r="E13" s="63" t="inlineStr">
        <is>
          <t>本地铁艺厂</t>
        </is>
      </c>
      <c r="F13" s="63" t="inlineStr">
        <is>
          <t>焊接打磨，防锈底漆+黑色氟碳漆，含安装；5.5m；350元/m</t>
        </is>
      </c>
    </row>
    <row r="14" ht="33" customHeight="1" s="46">
      <c r="A14" s="64" t="n">
        <v>11</v>
      </c>
      <c r="B14" s="64" t="inlineStr">
        <is>
          <t>楼梯</t>
        </is>
      </c>
      <c r="C14" s="75" t="inlineStr">
        <is>
          <t>二楼临空铁艺栏杆（C04）</t>
        </is>
      </c>
      <c r="D14" s="64" t="inlineStr">
        <is>
          <t>黑铁立杆+顶部实木扶手（胡桃色）</t>
        </is>
      </c>
      <c r="E14" s="63" t="inlineStr">
        <is>
          <t>本地铁艺厂+木作厂</t>
        </is>
      </c>
      <c r="F14" s="63" t="inlineStr">
        <is>
          <t>高1.05m，氟碳漆，含预埋/化学锚栓；顶部实木扶手；4.5m；350元/m</t>
        </is>
      </c>
    </row>
    <row r="15" ht="33" customHeight="1" s="46">
      <c r="A15" s="64" t="n">
        <v>12</v>
      </c>
      <c r="B15" s="64" t="inlineStr">
        <is>
          <t>门头</t>
        </is>
      </c>
      <c r="C15" s="75" t="inlineStr">
        <is>
          <t>门头骨架+木纹转印铝板饰面（D01）</t>
        </is>
      </c>
      <c r="D15" s="64" t="inlineStr">
        <is>
          <t>镀锌方通+1.2mm木纹转印铝板</t>
        </is>
      </c>
      <c r="E15" s="63" t="inlineStr">
        <is>
          <t>华岐/君诚同档方通；本地广告厂/铝单板厂</t>
        </is>
      </c>
      <c r="F15" s="63" t="inlineStr">
        <is>
          <t>40×40×2.0镀锌方通满焊防锈+膨胀螺栓固定；1.2mm木纹转印铝板饰面（非铝单板）+打胶收口；7.2㎡；240元/㎡</t>
        </is>
      </c>
    </row>
    <row r="16" ht="33" customHeight="1" s="46">
      <c r="A16" s="64" t="n">
        <v>13</v>
      </c>
      <c r="B16" s="64" t="inlineStr">
        <is>
          <t>门头</t>
        </is>
      </c>
      <c r="C16" s="75" t="inlineStr">
        <is>
          <t>门头发光字+LOGO（D02）</t>
        </is>
      </c>
      <c r="D16" s="64" t="inlineStr">
        <is>
          <t>无边发光字（主字5个约0.6m+副字8个+LOGO）</t>
        </is>
      </c>
      <c r="E16" s="63" t="inlineStr">
        <is>
          <t>本地广告厂（中档LED模组）</t>
        </is>
      </c>
      <c r="F16" s="63" t="inlineStr">
        <is>
          <t>含LED模组、变压器、背板、安装、防水；3000K暖光；2,200元/项</t>
        </is>
      </c>
    </row>
    <row r="17" ht="20" customHeight="1" s="46">
      <c r="A17" s="64" t="n">
        <v>14</v>
      </c>
      <c r="B17" s="64" t="inlineStr">
        <is>
          <t>门头</t>
        </is>
      </c>
      <c r="C17" s="75" t="inlineStr">
        <is>
          <t>门头灯带/檐口灯（D03）</t>
        </is>
      </c>
      <c r="D17" s="64" t="inlineStr">
        <is>
          <t>LED灯带+铝槽</t>
        </is>
      </c>
      <c r="E17" s="63" t="inlineStr">
        <is>
          <t>中档LED</t>
        </is>
      </c>
      <c r="F17" s="63" t="inlineStr">
        <is>
          <t>3000K，IP65，铝槽+PC罩，檐口+层板暗藏，含安装；8m；40元/m</t>
        </is>
      </c>
    </row>
    <row r="18" ht="20" customHeight="1" s="46">
      <c r="A18" s="64" t="n">
        <v>15</v>
      </c>
      <c r="B18" s="64" t="inlineStr">
        <is>
          <t>门头</t>
        </is>
      </c>
      <c r="C18" s="75" t="inlineStr">
        <is>
          <t>门头筒灯（D04）</t>
        </is>
      </c>
      <c r="D18" s="64" t="inlineStr">
        <is>
          <t>防水筒灯 7W</t>
        </is>
      </c>
      <c r="E18" s="63" t="inlineStr">
        <is>
          <t>中档LED</t>
        </is>
      </c>
      <c r="F18" s="63" t="inlineStr">
        <is>
          <t>3000K，开孔75-85mm，IP65；6个；25元/个</t>
        </is>
      </c>
    </row>
    <row r="19" ht="33" customHeight="1" s="46">
      <c r="A19" s="64" t="n">
        <v>16</v>
      </c>
      <c r="B19" s="64" t="inlineStr">
        <is>
          <t>门窗</t>
        </is>
      </c>
      <c r="C19" s="75" t="inlineStr">
        <is>
          <t>12mm钢化玻璃门（D05）</t>
        </is>
      </c>
      <c r="D19" s="64" t="inlineStr">
        <is>
          <t>12mm白玻钢化</t>
        </is>
      </c>
      <c r="E19" s="63" t="inlineStr">
        <is>
          <t>南玻/信义同档；地弹簧中档国产</t>
        </is>
      </c>
      <c r="F19" s="63" t="inlineStr">
        <is>
          <t>12mm钢化双开门（1.4×2.6m），含地弹簧2套、不锈钢拉手、门夹、安装调试；3.64㎡；500元/㎡</t>
        </is>
      </c>
    </row>
    <row r="20" ht="33" customHeight="1" s="46">
      <c r="A20" s="64" t="n">
        <v>17</v>
      </c>
      <c r="B20" s="64" t="inlineStr">
        <is>
          <t>门窗</t>
        </is>
      </c>
      <c r="C20" s="75" t="inlineStr">
        <is>
          <t>左右折叠窗（D06）</t>
        </is>
      </c>
      <c r="D20" s="64" t="inlineStr">
        <is>
          <t>铝合金折叠窗（1.4mm型材+5+5钢化玻璃）</t>
        </is>
      </c>
      <c r="E20" s="63" t="inlineStr">
        <is>
          <t>凤铝/兴发同档型材</t>
        </is>
      </c>
      <c r="F20" s="63" t="inlineStr">
        <is>
          <t>左右折叠，含五金、窗套、安装、打胶；2.4㎡；500元/㎡</t>
        </is>
      </c>
    </row>
    <row r="21" ht="33" customHeight="1" s="46">
      <c r="A21" s="64" t="n">
        <v>18</v>
      </c>
      <c r="B21" s="64" t="inlineStr">
        <is>
          <t>定制</t>
        </is>
      </c>
      <c r="C21" s="75" t="inlineStr">
        <is>
          <t>前台/收银台柜体（E01）</t>
        </is>
      </c>
      <c r="D21" s="64" t="inlineStr">
        <is>
          <t>18mm多层板柜体+木饰面/烤漆门板</t>
        </is>
      </c>
      <c r="E21" s="63" t="inlineStr">
        <is>
          <t>千年舟/莫干山同档 E0；缓冲五金</t>
        </is>
      </c>
      <c r="F21" s="63" t="inlineStr">
        <is>
          <t>含踢脚+隐藏走线，L形总长2m；1,350元/项</t>
        </is>
      </c>
    </row>
    <row r="22" ht="20" customHeight="1" s="46">
      <c r="A22" s="64" t="n">
        <v>19</v>
      </c>
      <c r="B22" s="64" t="inlineStr">
        <is>
          <t>定制</t>
        </is>
      </c>
      <c r="C22" s="75" t="inlineStr">
        <is>
          <t>前台楠木实木台面（E02）</t>
        </is>
      </c>
      <c r="D22" s="64" t="inlineStr">
        <is>
          <t>普通香楠/水楠实木直拼板</t>
        </is>
      </c>
      <c r="E22" s="63" t="inlineStr">
        <is>
          <t>福建/四川楠木（合同锁定树种学名）</t>
        </is>
      </c>
      <c r="F22" s="63" t="inlineStr">
        <is>
          <t>35-40mm厚×650mm宽，倒圆边、木蜡油2遍、安装；1.8m；950元/延米</t>
        </is>
      </c>
    </row>
    <row r="23" ht="20" customHeight="1" s="46">
      <c r="A23" s="64" t="n">
        <v>20</v>
      </c>
      <c r="B23" s="64" t="inlineStr">
        <is>
          <t>定制</t>
        </is>
      </c>
      <c r="C23" s="75" t="inlineStr">
        <is>
          <t>楼梯下储物小柜（E03）</t>
        </is>
      </c>
      <c r="D23" s="64" t="inlineStr">
        <is>
          <t>18mm多层板+木饰面门板</t>
        </is>
      </c>
      <c r="E23" s="63" t="inlineStr">
        <is>
          <t>与前台同色系</t>
        </is>
      </c>
      <c r="F23" s="63" t="inlineStr">
        <is>
          <t>0.9W×1.2H×0.6D，含踢脚/层板、普通五金；900元/项</t>
        </is>
      </c>
    </row>
    <row r="24" ht="33" customHeight="1" s="46">
      <c r="A24" s="64" t="n">
        <v>21</v>
      </c>
      <c r="B24" s="64" t="inlineStr">
        <is>
          <t>定制</t>
        </is>
      </c>
      <c r="C24" s="75" t="inlineStr">
        <is>
          <t>出餐台/操作台（E04）</t>
        </is>
      </c>
      <c r="D24" s="64" t="inlineStr">
        <is>
          <t>304不锈钢台面1.2mm+不锈钢柜体</t>
        </is>
      </c>
      <c r="E24" s="63" t="inlineStr">
        <is>
          <t>本地不锈钢加工厂</t>
        </is>
      </c>
      <c r="F24" s="63" t="inlineStr">
        <is>
          <t>含制冰机位开孔、下围板、可调脚；1,400元/项</t>
        </is>
      </c>
    </row>
    <row r="25" ht="33" customHeight="1" s="46">
      <c r="A25" s="64" t="n">
        <v>22</v>
      </c>
      <c r="B25" s="64" t="inlineStr">
        <is>
          <t>水电</t>
        </is>
      </c>
      <c r="C25" s="75" t="inlineStr">
        <is>
          <t>水电改造（F01）</t>
        </is>
      </c>
      <c r="D25" s="64" t="inlineStr">
        <is>
          <t>PVC阻燃线管+国标铜线+86型面板+配电箱</t>
        </is>
      </c>
      <c r="E25" s="63" t="inlineStr">
        <is>
          <t>联塑/日丰同档；铜线珠江/金龙羽；面板公牛/西蒙/国际电工；配电箱正泰/德力西</t>
        </is>
      </c>
      <c r="F25" s="63" t="inlineStr">
        <is>
          <t>2.5-4mm²铜线，约40点位；弱电网络/收银监控预留；32个面板底盒；配电箱回路整理（总开+漏保）；6,800元/项</t>
        </is>
      </c>
    </row>
    <row r="26" ht="33" customHeight="1" s="46">
      <c r="A26" s="64" t="n">
        <v>23</v>
      </c>
      <c r="B26" s="64" t="inlineStr">
        <is>
          <t>灯具</t>
        </is>
      </c>
      <c r="C26" s="75" t="inlineStr">
        <is>
          <t>照明灯具（G01）</t>
        </is>
      </c>
      <c r="D26" s="64" t="inlineStr">
        <is>
          <t>轨道射灯/小吊灯/壁灯/LED灯带</t>
        </is>
      </c>
      <c r="E26" s="63" t="inlineStr">
        <is>
          <t>中档：雷士/欧普工程系列或中山灯饰定制</t>
        </is>
      </c>
      <c r="F26" s="63" t="inlineStr">
        <is>
          <t>轨道射灯20套（黑色明装轨道+射灯）+藤艺/黄铜小吊灯8盏+复古壁灯6盏+LED灯带20m（含铝槽/电源），3000K，含安装辅料；3,000元/项</t>
        </is>
      </c>
    </row>
    <row r="27" ht="33" customHeight="1" s="46">
      <c r="A27" s="64" t="n">
        <v>24</v>
      </c>
      <c r="B27" s="64" t="inlineStr">
        <is>
          <t>厨卫</t>
        </is>
      </c>
      <c r="C27" s="75" t="inlineStr">
        <is>
          <t>卫生间防水（H01）</t>
        </is>
      </c>
      <c r="D27" s="64" t="inlineStr">
        <is>
          <t>K11防水涂料</t>
        </is>
      </c>
      <c r="E27" s="63" t="inlineStr">
        <is>
          <t>雨虹/德高同档</t>
        </is>
      </c>
      <c r="F27" s="63" t="inlineStr">
        <is>
          <t>地面满做+墙面1.8m，两遍十字交叉，厚度≥1.5mm，闭水48h；8.5㎡；70元/㎡</t>
        </is>
      </c>
    </row>
    <row r="28" ht="20" customHeight="1" s="46">
      <c r="A28" s="64" t="n">
        <v>25</v>
      </c>
      <c r="B28" s="64" t="inlineStr">
        <is>
          <t>厨卫</t>
        </is>
      </c>
      <c r="C28" s="75" t="inlineStr">
        <is>
          <t>蹲便器+水箱（H02）</t>
        </is>
      </c>
      <c r="D28" s="64" t="inlineStr">
        <is>
          <t>水箱式蹲便器</t>
        </is>
      </c>
      <c r="E28" s="63" t="inlineStr">
        <is>
          <t>东鹏/九牧</t>
        </is>
      </c>
      <c r="F28" s="63" t="inlineStr">
        <is>
          <t>含存水弯、密封圈，坑距按现场，安装试水；350元/套</t>
        </is>
      </c>
    </row>
    <row r="29" ht="20" customHeight="1" s="46">
      <c r="A29" s="64" t="n">
        <v>26</v>
      </c>
      <c r="B29" s="64" t="inlineStr">
        <is>
          <t>厨卫</t>
        </is>
      </c>
      <c r="C29" s="75" t="inlineStr">
        <is>
          <t>洗手台（H03）</t>
        </is>
      </c>
      <c r="D29" s="64" t="inlineStr">
        <is>
          <t>陶瓷盆+龙头</t>
        </is>
      </c>
      <c r="E29" s="63" t="inlineStr">
        <is>
          <t>箭牌/九牧</t>
        </is>
      </c>
      <c r="F29" s="63" t="inlineStr">
        <is>
          <t>台盆+龙头+角阀+下水，含安装（不含镜柜）；450元/套</t>
        </is>
      </c>
    </row>
    <row r="30" ht="33" customHeight="1" s="46">
      <c r="A30" s="64" t="n">
        <v>27</v>
      </c>
      <c r="B30" s="64" t="inlineStr">
        <is>
          <t>厨卫</t>
        </is>
      </c>
      <c r="C30" s="75" t="inlineStr">
        <is>
          <t>如有厨房墙面贴砖（H04）</t>
        </is>
      </c>
      <c r="D30" s="64" t="inlineStr">
        <is>
          <t>400×800墙砖（中档品牌）</t>
        </is>
      </c>
      <c r="E30" s="63" t="inlineStr">
        <is>
          <t>东鹏/冠珠同档</t>
        </is>
      </c>
      <c r="F30" s="63" t="inlineStr">
        <is>
          <t>瓷砖胶薄贴，含阳角、美缝（仅厨房；卫生间不贴砖）；110元/㎡；本项按客户调整暂列数量 0，发生按单价另计</t>
        </is>
      </c>
    </row>
    <row r="31" ht="20" customHeight="1" s="46">
      <c r="A31" s="64" t="n">
        <v>28</v>
      </c>
      <c r="B31" s="64" t="inlineStr">
        <is>
          <t>厨卫</t>
        </is>
      </c>
      <c r="C31" s="75" t="inlineStr">
        <is>
          <t>地漏/五金/辅料（H05）</t>
        </is>
      </c>
      <c r="D31" s="64" t="inlineStr">
        <is>
          <t>不锈钢防臭地漏</t>
        </is>
      </c>
      <c r="E31" s="63" t="inlineStr">
        <is>
          <t>潜水艇/九牧同档</t>
        </is>
      </c>
      <c r="F31" s="63" t="inlineStr">
        <is>
          <t>不锈钢防臭地漏2个、角阀、软管、玻璃胶等；300元/项</t>
        </is>
      </c>
    </row>
    <row r="32" ht="20" customHeight="1" s="46">
      <c r="A32" s="64" t="n">
        <v>29</v>
      </c>
      <c r="B32" s="64" t="inlineStr">
        <is>
          <t>配套与其它</t>
        </is>
      </c>
      <c r="C32" s="75" t="inlineStr">
        <is>
          <t>卫生间门（J01）</t>
        </is>
      </c>
      <c r="D32" s="64" t="inlineStr">
        <is>
          <t>铝合金窄框长虹玻璃门</t>
        </is>
      </c>
      <c r="E32" s="63" t="inlineStr">
        <is>
          <t>本地门窗厂</t>
        </is>
      </c>
      <c r="F32" s="63" t="inlineStr">
        <is>
          <t>8mm钢化长虹玻璃，含门套、合页、门锁、安装；800元/樘</t>
        </is>
      </c>
    </row>
    <row r="33" ht="20" customHeight="1" s="46">
      <c r="A33" s="64" t="n">
        <v>30</v>
      </c>
      <c r="B33" s="64" t="inlineStr">
        <is>
          <t>配套与其它</t>
        </is>
      </c>
      <c r="C33" s="75" t="inlineStr">
        <is>
          <t>厨房排风排气（J02）</t>
        </is>
      </c>
      <c r="D33" s="64" t="inlineStr">
        <is>
          <t>排气扇+止逆阀+160PVC管</t>
        </is>
      </c>
      <c r="E33" s="63" t="inlineStr">
        <is>
          <t>金羚/正野同档</t>
        </is>
      </c>
      <c r="F33" s="63" t="inlineStr">
        <is>
          <t>160PVC排风管6m+不锈钢止逆阀+外墙开孔封堵，含安装；500元/项</t>
        </is>
      </c>
    </row>
    <row r="34" ht="33" customHeight="1" s="46">
      <c r="A34" s="64" t="n">
        <v>31</v>
      </c>
      <c r="B34" s="64" t="inlineStr">
        <is>
          <t>配套与其它</t>
        </is>
      </c>
      <c r="C34" s="75" t="inlineStr">
        <is>
          <t>不锈钢洗涤池/拖把池（J03）</t>
        </is>
      </c>
      <c r="D34" s="64" t="inlineStr">
        <is>
          <t>304不锈钢单槽洗涤池0.6m+水龙头</t>
        </is>
      </c>
      <c r="E34" s="63" t="inlineStr">
        <is>
          <t>九牧/箭牌同档或本地加工</t>
        </is>
      </c>
      <c r="F34" s="63" t="inlineStr">
        <is>
          <t>含角阀软管、安装、打胶；480元/项；本项按客户调整暂列数量 0，发生按单价另计</t>
        </is>
      </c>
    </row>
    <row r="35" ht="33" customHeight="1" s="46">
      <c r="A35" s="64" t="n">
        <v>32</v>
      </c>
      <c r="B35" s="64" t="inlineStr">
        <is>
          <t>配套与其它</t>
        </is>
      </c>
      <c r="C35" s="75" t="inlineStr">
        <is>
          <t>卫生间镜子/五金挂件（J04）</t>
        </is>
      </c>
      <c r="D35" s="64" t="inlineStr">
        <is>
          <t>银镜+毛巾架/纸巾盒/挂钩</t>
        </is>
      </c>
      <c r="E35" s="63" t="inlineStr">
        <is>
          <t>本地玻璃店</t>
        </is>
      </c>
      <c r="F35" s="63" t="inlineStr">
        <is>
          <t>0.6×0.8m银镜，含钻孔安装、防霉打胶；200元/项</t>
        </is>
      </c>
    </row>
    <row r="36" ht="33" customHeight="1" s="46">
      <c r="A36" s="64" t="n">
        <v>33</v>
      </c>
      <c r="B36" s="64" t="inlineStr">
        <is>
          <t>配套与其它</t>
        </is>
      </c>
      <c r="C36" s="75" t="inlineStr">
        <is>
          <t>挑空5.7m顶面喷白措施费（J05）</t>
        </is>
      </c>
      <c r="D36" s="64" t="inlineStr">
        <is>
          <t>脚手架/安全防护</t>
        </is>
      </c>
      <c r="E36" s="63" t="inlineStr">
        <is>
          <t>—</t>
        </is>
      </c>
      <c r="F36" s="63" t="inlineStr">
        <is>
          <t>5.7m挑空区移动脚手架搭拆、安全防护、照明及转移；800元/项；本项按客户调整暂列数量 0，发生按单价另计</t>
        </is>
      </c>
    </row>
    <row r="37" ht="20" customHeight="1" s="46">
      <c r="A37" s="76" t="inlineStr">
        <is>
          <t>验收提示：墙面：腻子两遍打磨，平整度≤2mm/2m，阴阳角顺直；乳胶漆喷涂均匀、无流挂透底（不做底涂处理）。</t>
        </is>
      </c>
      <c r="B37" s="77" t="n"/>
      <c r="C37" s="77" t="n"/>
      <c r="D37" s="77" t="n"/>
      <c r="E37" s="77" t="n"/>
      <c r="F37" s="77" t="n"/>
    </row>
    <row r="38" ht="20" customHeight="1" s="46">
      <c r="A38" s="76" t="inlineStr">
        <is>
          <t>验收提示：防水：闭水试验48h无渗漏；地漏排水坡度≥1%，无积水；厨房墙面贴砖空鼓率≤5%（本项暂列0）。</t>
        </is>
      </c>
      <c r="B38" s="77" t="n"/>
      <c r="C38" s="77" t="n"/>
      <c r="D38" s="77" t="n"/>
      <c r="E38" s="77" t="n"/>
      <c r="F38" s="77" t="n"/>
    </row>
    <row r="39" ht="20" customHeight="1" s="46">
      <c r="A39" s="76" t="inlineStr">
        <is>
          <t>验收提示：水电：打压试验/绝缘电阻≥0.5MΩ；水电走向图拍照存档。</t>
        </is>
      </c>
      <c r="B39" s="77" t="n"/>
      <c r="C39" s="77" t="n"/>
      <c r="D39" s="77" t="n"/>
      <c r="E39" s="77" t="n"/>
      <c r="F39" s="77" t="n"/>
    </row>
    <row r="40" ht="20" customHeight="1" s="46">
      <c r="A40" s="76" t="inlineStr">
        <is>
          <t>验收提示：楼梯/铁艺：26级踏步高差≤5mm；铁艺焊缝满焊、无毛刺，防锈底漆+黑色氟碳漆均匀。</t>
        </is>
      </c>
      <c r="B40" s="77" t="n"/>
      <c r="C40" s="77" t="n"/>
      <c r="D40" s="77" t="n"/>
      <c r="E40" s="77" t="n"/>
      <c r="F40" s="77" t="n"/>
    </row>
  </sheetData>
  <autoFilter ref="A3:F40"/>
  <mergeCells count="6">
    <mergeCell ref="A38:F38"/>
    <mergeCell ref="A2:F2"/>
    <mergeCell ref="A1:F1"/>
    <mergeCell ref="A37:F37"/>
    <mergeCell ref="A40:F40"/>
    <mergeCell ref="A39:F39"/>
  </mergeCells>
  <printOptions horizontalCentered="1"/>
  <pageMargins left="0.118" right="0.079" top="0.197" bottom="0.197" header="0.079" footer="0.079"/>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F83"/>
  <sheetViews>
    <sheetView zoomScale="90" workbookViewId="0">
      <selection activeCell="A1" sqref="A1"/>
    </sheetView>
  </sheetViews>
  <sheetFormatPr baseColWidth="8" defaultRowHeight="15"/>
  <cols>
    <col width="5.5" customWidth="1" style="46" min="1" max="1"/>
    <col width="18" customWidth="1" style="46" min="2" max="2"/>
    <col width="27" customWidth="1" style="46" min="3" max="3"/>
    <col width="27" customWidth="1" style="46" min="4" max="4"/>
    <col width="27" customWidth="1" style="46" min="5" max="5"/>
    <col width="27" customWidth="1" style="46" min="6" max="6"/>
  </cols>
  <sheetData>
    <row r="1" ht="34" customHeight="1" s="46">
      <c r="A1" s="78" t="inlineStr">
        <is>
          <t>霞山糖水店两层装修 · 报价说明（V7 客户调整+单价优化版）</t>
        </is>
      </c>
    </row>
    <row r="2" ht="24" customHeight="1" s="46">
      <c r="A2" s="64" t="inlineStr">
        <is>
          <t>湛江爱果儿装饰 · 霞山糖水店两层装修 · 报价日期 2026-11-03 · 地址：湛江市霞山区银地商铺（临街两层商铺：一楼+钢结构夹层二楼）</t>
        </is>
      </c>
    </row>
    <row r="3" ht="24" customHeight="1" s="46">
      <c r="A3" s="79" t="inlineStr">
        <is>
          <t>一、项目与面积口径</t>
        </is>
      </c>
      <c r="B3" s="68" t="n"/>
      <c r="C3" s="68" t="n"/>
      <c r="D3" s="68" t="n"/>
      <c r="E3" s="68" t="n"/>
      <c r="F3" s="68" t="n"/>
    </row>
    <row r="4" ht="20" customHeight="1" s="46">
      <c r="A4" s="80" t="n">
        <v>1</v>
      </c>
      <c r="B4" s="81" t="inlineStr">
        <is>
          <t>项目名称</t>
        </is>
      </c>
      <c r="C4" s="61" t="inlineStr">
        <is>
          <t>霞山糖水店两层装修（包工包料：人工+主材+辅料+小型机具+管理费）</t>
        </is>
      </c>
      <c r="D4" s="82" t="n"/>
      <c r="E4" s="82" t="n"/>
      <c r="F4" s="82" t="n"/>
    </row>
    <row r="5" ht="20" customHeight="1" s="46">
      <c r="A5" s="80" t="n">
        <v>2</v>
      </c>
      <c r="B5" s="81" t="inlineStr">
        <is>
          <t>项目地址</t>
        </is>
      </c>
      <c r="C5" s="61" t="inlineStr">
        <is>
          <t>湛江市霞山区银地商铺（临街两层商铺：一楼+钢结构夹层二楼）</t>
        </is>
      </c>
      <c r="D5" s="82" t="n"/>
      <c r="E5" s="82" t="n"/>
      <c r="F5" s="82" t="n"/>
    </row>
    <row r="6" ht="20" customHeight="1" s="46">
      <c r="A6" s="80" t="n">
        <v>3</v>
      </c>
      <c r="B6" s="81" t="inlineStr">
        <is>
          <t>建筑面积</t>
        </is>
      </c>
      <c r="C6" s="61" t="inlineStr">
        <is>
          <t>56㎡（商铺建筑面积）</t>
        </is>
      </c>
      <c r="D6" s="82" t="n"/>
      <c r="E6" s="82" t="n"/>
      <c r="F6" s="82" t="n"/>
    </row>
    <row r="7" ht="20" customHeight="1" s="46">
      <c r="A7" s="80" t="n">
        <v>4</v>
      </c>
      <c r="B7" s="81" t="inlineStr">
        <is>
          <t>一层套内</t>
        </is>
      </c>
      <c r="C7" s="61" t="inlineStr">
        <is>
          <t>49㎡（一楼地面客户已完成，本次不施工、不报价）</t>
        </is>
      </c>
      <c r="D7" s="82" t="n"/>
      <c r="E7" s="82" t="n"/>
      <c r="F7" s="82" t="n"/>
    </row>
    <row r="8" ht="20" customHeight="1" s="46">
      <c r="A8" s="80" t="n">
        <v>5</v>
      </c>
      <c r="B8" s="81" t="inlineStr">
        <is>
          <t>二楼夹层套内</t>
        </is>
      </c>
      <c r="C8" s="61" t="inlineStr">
        <is>
          <t>26㎡（钢结构夹层，二楼中庭挑空）</t>
        </is>
      </c>
      <c r="D8" s="82" t="n"/>
      <c r="E8" s="82" t="n"/>
      <c r="F8" s="82" t="n"/>
    </row>
    <row r="9" ht="20" customHeight="1" s="46">
      <c r="A9" s="80" t="n">
        <v>6</v>
      </c>
      <c r="B9" s="81" t="inlineStr">
        <is>
          <t>本次报价面积</t>
        </is>
      </c>
      <c r="C9" s="61" t="inlineStr">
        <is>
          <t>按 75㎡ 计（49㎡ + 26㎡）；单方造价 = 总价 ÷ 75㎡</t>
        </is>
      </c>
      <c r="D9" s="82" t="n"/>
      <c r="E9" s="82" t="n"/>
      <c r="F9" s="82" t="n"/>
    </row>
    <row r="10" ht="33" customHeight="1" s="46">
      <c r="A10" s="80" t="n">
        <v>7</v>
      </c>
      <c r="B10" s="81" t="inlineStr">
        <is>
          <t>单方造价</t>
        </is>
      </c>
      <c r="C10" s="61" t="inlineStr">
        <is>
          <t>硬装合计 42,938.00 元 ÷75㎡ = 572.51 元/㎡（本版损耗按客户设定为 0，含损耗合计与硬装合计相同；建筑面积56㎡口径 766.75 元/㎡）</t>
        </is>
      </c>
      <c r="D10" s="82" t="n"/>
      <c r="E10" s="82" t="n"/>
      <c r="F10" s="82" t="n"/>
    </row>
    <row r="11" ht="20" customHeight="1" s="46">
      <c r="A11" s="80" t="n">
        <v>8</v>
      </c>
      <c r="B11" s="81" t="inlineStr">
        <is>
          <t>设计风格</t>
        </is>
      </c>
      <c r="C11" s="61" t="inlineStr">
        <is>
          <t>中古南洋 × 日杂田园：深胡桃木 + 奶油白墙 + 黄铜/暖光点缀 + 暖光 2700-3000K</t>
        </is>
      </c>
      <c r="D11" s="82" t="n"/>
      <c r="E11" s="82" t="n"/>
      <c r="F11" s="82" t="n"/>
    </row>
    <row r="12" ht="20" customHeight="1" s="46">
      <c r="A12" s="80" t="n">
        <v>9</v>
      </c>
      <c r="B12" s="81" t="inlineStr">
        <is>
          <t>计价方式</t>
        </is>
      </c>
      <c r="C12" s="61" t="inlineStr">
        <is>
          <t>综合单价 = 人工 + 主材 + 辅料；金额 = 数量 × 单价，全部为公式，客户可直接改数量自动重算</t>
        </is>
      </c>
      <c r="D12" s="82" t="n"/>
      <c r="E12" s="82" t="n"/>
      <c r="F12" s="82" t="n"/>
    </row>
    <row r="13" ht="20" customHeight="1" s="46">
      <c r="A13" s="80" t="n">
        <v>10</v>
      </c>
      <c r="B13" s="81" t="inlineStr">
        <is>
          <t>价格口径</t>
        </is>
      </c>
      <c r="C13" s="61" t="inlineStr">
        <is>
          <t>含人工 + 主材 + 辅料 + 小型机具 + 管理费；单价依据公司历史成交价 + 湛江 2026 市场合理中价</t>
        </is>
      </c>
      <c r="D13" s="82" t="n"/>
      <c r="E13" s="82" t="n"/>
      <c r="F13" s="82" t="n"/>
    </row>
    <row r="14" ht="24" customHeight="1" s="46">
      <c r="A14" s="79" t="inlineStr">
        <is>
          <t>二、客户要求落地（V7 调整后做法与单价）</t>
        </is>
      </c>
      <c r="B14" s="68" t="n"/>
      <c r="C14" s="68" t="n"/>
      <c r="D14" s="68" t="n"/>
      <c r="E14" s="68" t="n"/>
      <c r="F14" s="68" t="n"/>
    </row>
    <row r="15" ht="20" customHeight="1" s="46">
      <c r="A15" s="80" t="n"/>
      <c r="B15" s="81" t="inlineStr">
        <is>
          <t>1</t>
        </is>
      </c>
      <c r="C15" s="61" t="inlineStr">
        <is>
          <t>实木墙裙：橡胶木实木指接板（18mm，泰国/马来 AA 级，胡桃色擦色+木蜡油），满足「必须是实木」；420 元/㎡×8㎡（未调整）。</t>
        </is>
      </c>
      <c r="D15" s="82" t="n"/>
      <c r="E15" s="82" t="n"/>
      <c r="F15" s="82" t="n"/>
    </row>
    <row r="16" ht="20" customHeight="1" s="46">
      <c r="A16" s="80" t="n"/>
      <c r="B16" s="81" t="inlineStr">
        <is>
          <t>2</t>
        </is>
      </c>
      <c r="C16" s="61" t="inlineStr">
        <is>
          <t>前台台面：普通香楠/水楠实木直拼板（35-40mm，倒圆边+木蜡油，合同锁定树种）；950 元/延米×1.8m。</t>
        </is>
      </c>
      <c r="D16" s="82" t="n"/>
      <c r="E16" s="82" t="n"/>
      <c r="F16" s="82" t="n"/>
    </row>
    <row r="17" ht="33" customHeight="1" s="46">
      <c r="A17" s="80" t="n"/>
      <c r="B17" s="81" t="inlineStr">
        <is>
          <t>3</t>
        </is>
      </c>
      <c r="C17" s="61" t="inlineStr">
        <is>
          <t>门头：40×40 镀锌方通骨架 + 1.2mm 木纹转印铝板饰面（非铝单板）240 元/㎡×7.2㎡；无边发光字/LOGO 2,200 元/项；灯带 8m、筒灯 6 个。</t>
        </is>
      </c>
      <c r="D17" s="82" t="n"/>
      <c r="E17" s="82" t="n"/>
      <c r="F17" s="82" t="n"/>
    </row>
    <row r="18" ht="20" customHeight="1" s="46">
      <c r="A18" s="80" t="n"/>
      <c r="B18" s="81" t="inlineStr">
        <is>
          <t>4</t>
        </is>
      </c>
      <c r="C18" s="61" t="inlineStr">
        <is>
          <t>铁艺：普通黑铁方管（楼梯扶手+立柱 5.5m、二楼临空栏杆 4.5m），防锈底漆+黑色氟碳漆；350 元/m。</t>
        </is>
      </c>
      <c r="D18" s="82" t="n"/>
      <c r="E18" s="82" t="n"/>
      <c r="F18" s="82" t="n"/>
    </row>
    <row r="19" ht="20" customHeight="1" s="46">
      <c r="A19" s="80" t="n"/>
      <c r="B19" s="81" t="inlineStr">
        <is>
          <t>5</t>
        </is>
      </c>
      <c r="C19" s="61" t="inlineStr">
        <is>
          <t>地面/楼梯：二楼方块地毯 30 元/㎡×26㎡；楼梯木纹瓷砖 100 元/级×26 级（含找平/美缝/防滑条）；楼梯下储物小柜 900 元/项。</t>
        </is>
      </c>
      <c r="D19" s="82" t="n"/>
      <c r="E19" s="82" t="n"/>
      <c r="F19" s="82" t="n"/>
    </row>
    <row r="20" ht="33" customHeight="1" s="46">
      <c r="A20" s="80" t="n"/>
      <c r="B20" s="81" t="inlineStr">
        <is>
          <t>6</t>
        </is>
      </c>
      <c r="C20" s="61" t="inlineStr">
        <is>
          <t>墙面：耐水腻子+工程乳胶漆 32 元/㎡×100㎡（按客户要求不做底涂处理）；艺术漆局部 15㎡×62 元/㎡；天花喷白 10 元/㎡×60㎡（不吊顶）。</t>
        </is>
      </c>
      <c r="D20" s="82" t="n"/>
      <c r="E20" s="82" t="n"/>
      <c r="F20" s="82" t="n"/>
    </row>
    <row r="21" ht="33" customHeight="1" s="46">
      <c r="A21" s="80" t="n"/>
      <c r="B21" s="81" t="inlineStr">
        <is>
          <t>7</t>
        </is>
      </c>
      <c r="C21" s="61" t="inlineStr">
        <is>
          <t>门窗/定制：12mm钢化玻璃门 500 元/㎡、左右折叠窗 500 元/㎡；出餐台 1,400 元/项；灯具整套 3,000 元/项；卫生间防水 70 元/㎡、洗手台 450 元/套。</t>
        </is>
      </c>
      <c r="D21" s="82" t="n"/>
      <c r="E21" s="82" t="n"/>
      <c r="F21" s="82" t="n"/>
    </row>
    <row r="22" ht="20" customHeight="1" s="46">
      <c r="A22" s="80" t="n"/>
      <c r="B22" s="81" t="inlineStr">
        <is>
          <t>8</t>
        </is>
      </c>
      <c r="C22" s="61" t="inlineStr">
        <is>
          <t>卫生间只刮腻子刷白、不贴墙砖；厨房排风排气 500 元/项；卫生间门 800 元/樘；水电改造合并计列 6,800 元。</t>
        </is>
      </c>
      <c r="D22" s="82" t="n"/>
      <c r="E22" s="82" t="n"/>
      <c r="F22" s="82" t="n"/>
    </row>
    <row r="23" ht="33" customHeight="1" s="46">
      <c r="A23" s="80" t="n"/>
      <c r="B23" s="81" t="inlineStr">
        <is>
          <t>9</t>
        </is>
      </c>
      <c r="C23" s="61" t="inlineStr">
        <is>
          <t>以下 3 项本版按客户调整暂列数量 0，如有发生按单价另计：如有厨房墙面贴砖 110 元/㎡、不锈钢洗涤池/拖把池 480 元/项、挑空5.7m顶面喷白措施费 800 元/项。</t>
        </is>
      </c>
      <c r="D23" s="82" t="n"/>
      <c r="E23" s="82" t="n"/>
      <c r="F23" s="82" t="n"/>
    </row>
    <row r="24" ht="20" customHeight="1" s="46">
      <c r="A24" s="80" t="n"/>
      <c r="B24" s="81" t="inlineStr">
        <is>
          <t>10</t>
        </is>
      </c>
      <c r="C24" s="61" t="inlineStr">
        <is>
          <t>家具（餐桌/餐椅）不包（业主自购）；专项报建/验收类项目不在本报价范围内，由业主自理。</t>
        </is>
      </c>
      <c r="D24" s="82" t="n"/>
      <c r="E24" s="82" t="n"/>
      <c r="F24" s="82" t="n"/>
    </row>
    <row r="25" ht="24" customHeight="1" s="46">
      <c r="A25" s="79" t="inlineStr">
        <is>
          <t>三、报价范围（包工包料：人工 + 主材 + 辅料 · 按客户调整后清单）</t>
        </is>
      </c>
      <c r="B25" s="68" t="n"/>
      <c r="C25" s="68" t="n"/>
      <c r="D25" s="68" t="n"/>
      <c r="E25" s="68" t="n"/>
      <c r="F25" s="68" t="n"/>
    </row>
    <row r="26" ht="20" customHeight="1" s="46">
      <c r="A26" s="80" t="n">
        <v>1</v>
      </c>
      <c r="B26" s="81" t="inlineStr">
        <is>
          <t>包含</t>
        </is>
      </c>
      <c r="C26" s="61" t="inlineStr">
        <is>
          <t>综合项目：装修垃圾清理与成品保护、完工开荒保洁</t>
        </is>
      </c>
      <c r="D26" s="82" t="n"/>
      <c r="E26" s="82" t="n"/>
      <c r="F26" s="82" t="n"/>
    </row>
    <row r="27" ht="20" customHeight="1" s="46">
      <c r="A27" s="80" t="n">
        <v>2</v>
      </c>
      <c r="B27" s="81" t="inlineStr">
        <is>
          <t>包含</t>
        </is>
      </c>
      <c r="C27" s="61" t="inlineStr">
        <is>
          <t>墙面：耐水腻子两遍打磨+工程乳胶漆喷白（100㎡，不做底涂处理）、局部艺术漆 15㎡、实木墙裙 8㎡+实木收口线条 8m</t>
        </is>
      </c>
      <c r="D27" s="82" t="n"/>
      <c r="E27" s="82" t="n"/>
      <c r="F27" s="82" t="n"/>
    </row>
    <row r="28" ht="20" customHeight="1" s="46">
      <c r="A28" s="80" t="n">
        <v>3</v>
      </c>
      <c r="B28" s="81" t="inlineStr">
        <is>
          <t>包含</t>
        </is>
      </c>
      <c r="C28" s="61" t="inlineStr">
        <is>
          <t>天花：客户要求不做吊顶；原顶/钢梁/管线清理+乳胶漆喷白 60㎡</t>
        </is>
      </c>
      <c r="D28" s="82" t="n"/>
      <c r="E28" s="82" t="n"/>
      <c r="F28" s="82" t="n"/>
    </row>
    <row r="29" ht="20" customHeight="1" s="46">
      <c r="A29" s="80" t="n">
        <v>4</v>
      </c>
      <c r="B29" s="81" t="inlineStr">
        <is>
          <t>包含</t>
        </is>
      </c>
      <c r="C29" s="61" t="inlineStr">
        <is>
          <t>地面：二楼方块地毯 26㎡；不含一楼地面（客户已完成）</t>
        </is>
      </c>
      <c r="D29" s="82" t="n"/>
      <c r="E29" s="82" t="n"/>
      <c r="F29" s="82" t="n"/>
    </row>
    <row r="30" ht="20" customHeight="1" s="46">
      <c r="A30" s="80" t="n">
        <v>5</v>
      </c>
      <c r="B30" s="81" t="inlineStr">
        <is>
          <t>包含</t>
        </is>
      </c>
      <c r="C30" s="61" t="inlineStr">
        <is>
          <t>楼梯：踏步/立板木纹瓷砖 26 级、铁艺扶手+立柱 5.5m、二楼临空铁艺栏杆 4.5m</t>
        </is>
      </c>
      <c r="D30" s="82" t="n"/>
      <c r="E30" s="82" t="n"/>
      <c r="F30" s="82" t="n"/>
    </row>
    <row r="31" ht="20" customHeight="1" s="46">
      <c r="A31" s="80" t="n">
        <v>6</v>
      </c>
      <c r="B31" s="81" t="inlineStr">
        <is>
          <t>包含</t>
        </is>
      </c>
      <c r="C31" s="61" t="inlineStr">
        <is>
          <t>门头：骨架+木纹转印铝板饰面 7.2㎡、发光字+LOGO 1 项、灯带 8m、筒灯 6 个</t>
        </is>
      </c>
      <c r="D31" s="82" t="n"/>
      <c r="E31" s="82" t="n"/>
      <c r="F31" s="82" t="n"/>
    </row>
    <row r="32" ht="20" customHeight="1" s="46">
      <c r="A32" s="80" t="n">
        <v>7</v>
      </c>
      <c r="B32" s="81" t="inlineStr">
        <is>
          <t>包含</t>
        </is>
      </c>
      <c r="C32" s="61" t="inlineStr">
        <is>
          <t>门窗：12mm钢化玻璃双开门 3.64㎡、左右折叠窗 2.4㎡（按现场复尺）</t>
        </is>
      </c>
      <c r="D32" s="82" t="n"/>
      <c r="E32" s="82" t="n"/>
      <c r="F32" s="82" t="n"/>
    </row>
    <row r="33" ht="20" customHeight="1" s="46">
      <c r="A33" s="80" t="n">
        <v>8</v>
      </c>
      <c r="B33" s="81" t="inlineStr">
        <is>
          <t>包含</t>
        </is>
      </c>
      <c r="C33" s="61" t="inlineStr">
        <is>
          <t>定制：前台/收银台柜体 1 项、楠木实木台面 1.8m、楼梯下储物小柜 1 项、出餐台/操作台 1 项</t>
        </is>
      </c>
      <c r="D33" s="82" t="n"/>
      <c r="E33" s="82" t="n"/>
      <c r="F33" s="82" t="n"/>
    </row>
    <row r="34" ht="20" customHeight="1" s="46">
      <c r="A34" s="80" t="n">
        <v>9</v>
      </c>
      <c r="B34" s="81" t="inlineStr">
        <is>
          <t>包含</t>
        </is>
      </c>
      <c r="C34" s="61" t="inlineStr">
        <is>
          <t>水电与灯具：水电改造（强电+弱电+开关插座+配电箱）1 项；照明灯具整套 1 项（含安装辅料）</t>
        </is>
      </c>
      <c r="D34" s="82" t="n"/>
      <c r="E34" s="82" t="n"/>
      <c r="F34" s="82" t="n"/>
    </row>
    <row r="35" ht="33" customHeight="1" s="46">
      <c r="A35" s="80" t="n">
        <v>10</v>
      </c>
      <c r="B35" s="81" t="inlineStr">
        <is>
          <t>包含</t>
        </is>
      </c>
      <c r="C35" s="61" t="inlineStr">
        <is>
          <t>厨卫与配套：卫生间防水 8.5㎡、蹲便器+水箱、洗手台、地漏/五金、卫生间门、厨房排风 600 元、镜子/五金挂件；厨房墙面贴砖/洗涤池/挑空措施按客户调整暂列数量 0</t>
        </is>
      </c>
      <c r="D35" s="82" t="n"/>
      <c r="E35" s="82" t="n"/>
      <c r="F35" s="82" t="n"/>
    </row>
    <row r="36" ht="20" customHeight="1" s="46">
      <c r="A36" s="80" t="n">
        <v>11</v>
      </c>
      <c r="B36" s="81" t="inlineStr">
        <is>
          <t>说明</t>
        </is>
      </c>
      <c r="C36" s="61" t="inlineStr">
        <is>
          <t>明细项目、数量、单价以「工程报价」表为准（共 33 项）</t>
        </is>
      </c>
      <c r="D36" s="82" t="n"/>
      <c r="E36" s="82" t="n"/>
      <c r="F36" s="82" t="n"/>
    </row>
    <row r="37" ht="24" customHeight="1" s="46">
      <c r="A37" s="79" t="inlineStr">
        <is>
          <t>四、不含项（业主自购 / 另计）</t>
        </is>
      </c>
      <c r="B37" s="68" t="n"/>
      <c r="C37" s="68" t="n"/>
      <c r="D37" s="68" t="n"/>
      <c r="E37" s="68" t="n"/>
      <c r="F37" s="68" t="n"/>
    </row>
    <row r="38" ht="20" customHeight="1" s="46">
      <c r="A38" s="80" t="n"/>
      <c r="B38" s="81" t="inlineStr">
        <is>
          <t>1</t>
        </is>
      </c>
      <c r="C38" s="61" t="inlineStr">
        <is>
          <t>一楼地面（客户已完成，本次不施工、不报价）</t>
        </is>
      </c>
      <c r="D38" s="82" t="n"/>
      <c r="E38" s="82" t="n"/>
      <c r="F38" s="82" t="n"/>
    </row>
    <row r="39" ht="20" customHeight="1" s="46">
      <c r="A39" s="80" t="n"/>
      <c r="B39" s="81" t="inlineStr">
        <is>
          <t>2</t>
        </is>
      </c>
      <c r="C39" s="61" t="inlineStr">
        <is>
          <t>空调（风管机/挂机）、厨房设备（电磁炉、冷柜、制冰机、水槽等）</t>
        </is>
      </c>
      <c r="D39" s="82" t="n"/>
      <c r="E39" s="82" t="n"/>
      <c r="F39" s="82" t="n"/>
    </row>
    <row r="40" ht="20" customHeight="1" s="46">
      <c r="A40" s="80" t="n"/>
      <c r="B40" s="81" t="inlineStr">
        <is>
          <t>3</t>
        </is>
      </c>
      <c r="C40" s="61" t="inlineStr">
        <is>
          <t>家具（餐桌/餐椅）、窗帘、广告画面软装、绿植、餐具摆件</t>
        </is>
      </c>
      <c r="D40" s="82" t="n"/>
      <c r="E40" s="82" t="n"/>
      <c r="F40" s="82" t="n"/>
    </row>
    <row r="41" ht="20" customHeight="1" s="46">
      <c r="A41" s="80" t="n"/>
      <c r="B41" s="81" t="inlineStr">
        <is>
          <t>4</t>
        </is>
      </c>
      <c r="C41" s="61" t="inlineStr">
        <is>
          <t>税费：本报价不含税，开票另计（普票+6%、专票+13%，公司综合成本口径）</t>
        </is>
      </c>
      <c r="D41" s="82" t="n"/>
      <c r="E41" s="82" t="n"/>
      <c r="F41" s="82" t="n"/>
    </row>
    <row r="42" ht="20" customHeight="1" s="46">
      <c r="A42" s="80" t="n"/>
      <c r="B42" s="81" t="inlineStr">
        <is>
          <t>5</t>
        </is>
      </c>
      <c r="C42" s="61" t="inlineStr">
        <is>
          <t>物业押金/装修保证金/装修期间水电费/管理费</t>
        </is>
      </c>
      <c r="D42" s="82" t="n"/>
      <c r="E42" s="82" t="n"/>
      <c r="F42" s="82" t="n"/>
    </row>
    <row r="43" ht="20" customHeight="1" s="46">
      <c r="A43" s="80" t="n"/>
      <c r="B43" s="81" t="inlineStr">
        <is>
          <t>6</t>
        </is>
      </c>
      <c r="C43" s="61" t="inlineStr">
        <is>
          <t>报建、广告审批、门头报批等行政手续及费用（由业主自理，按实另计，工期另加）</t>
        </is>
      </c>
      <c r="D43" s="82" t="n"/>
      <c r="E43" s="82" t="n"/>
      <c r="F43" s="82" t="n"/>
    </row>
    <row r="44" ht="20" customHeight="1" s="46">
      <c r="A44" s="80" t="n"/>
      <c r="B44" s="81" t="inlineStr">
        <is>
          <t>7</t>
        </is>
      </c>
      <c r="C44" s="61" t="inlineStr">
        <is>
          <t>设计费（另签设计合同，本表列0）；甲供设备的安装调试、甲供材料的搬运及保管</t>
        </is>
      </c>
      <c r="D44" s="82" t="n"/>
      <c r="E44" s="82" t="n"/>
      <c r="F44" s="82" t="n"/>
    </row>
    <row r="45" ht="24" customHeight="1" s="46">
      <c r="A45" s="79" t="inlineStr">
        <is>
          <t>五、报价口径与调整说明</t>
        </is>
      </c>
      <c r="B45" s="68" t="n"/>
      <c r="C45" s="68" t="n"/>
      <c r="D45" s="68" t="n"/>
      <c r="E45" s="68" t="n"/>
      <c r="F45" s="68" t="n"/>
    </row>
    <row r="46" ht="33" customHeight="1" s="46">
      <c r="A46" s="80" t="n"/>
      <c r="B46" s="81" t="inlineStr">
        <is>
          <t>1</t>
        </is>
      </c>
      <c r="C46" s="61" t="inlineStr">
        <is>
          <t>单价依据：公司历史成交价 + 湛江 2026 市场行情合理中价，逐项含人工 + 主材 + 辅料 + 小型机具 + 管理费；不照搬工序库高价、也不为凑总价压价。</t>
        </is>
      </c>
      <c r="D46" s="82" t="n"/>
      <c r="E46" s="82" t="n"/>
      <c r="F46" s="82" t="n"/>
    </row>
    <row r="47" ht="33" customHeight="1" s="46">
      <c r="A47" s="80" t="n"/>
      <c r="B47" s="81" t="inlineStr">
        <is>
          <t>2</t>
        </is>
      </c>
      <c r="C47" s="61" t="inlineStr">
        <is>
          <t>本版按老板确认的 B 方案重编：33 项全部保留，仅对 16 项单价按行情优化下调（合计下调 3,785.50 元），不删项、不减项；详见「六、V7 单价优化说明」。</t>
        </is>
      </c>
      <c r="D47" s="82" t="n"/>
      <c r="E47" s="82" t="n"/>
      <c r="F47" s="82" t="n"/>
    </row>
    <row r="48" ht="33" customHeight="1" s="46">
      <c r="A48" s="80" t="n"/>
      <c r="B48" s="81" t="inlineStr">
        <is>
          <t>3</t>
        </is>
      </c>
      <c r="C48" s="61" t="inlineStr">
        <is>
          <t>基础损耗：本版按客户设定为 0（损耗行金额为 0）；设计费、基本服务费、税费均为 0。以上项目包工包料共计 = 硬装合计 42,938.00 元。</t>
        </is>
      </c>
      <c r="D48" s="82" t="n"/>
      <c r="E48" s="82" t="n"/>
      <c r="F48" s="82" t="n"/>
    </row>
    <row r="49" ht="20" customHeight="1" s="46">
      <c r="A49" s="80" t="n"/>
      <c r="B49" s="81" t="inlineStr">
        <is>
          <t>4</t>
        </is>
      </c>
      <c r="C49" s="61" t="inlineStr">
        <is>
          <t>明细单价与人工/主材/辅料拆分见「成本拆分」；材料品牌/工艺见「材料与工艺说明」。</t>
        </is>
      </c>
      <c r="D49" s="82" t="n"/>
      <c r="E49" s="82" t="n"/>
      <c r="F49" s="82" t="n"/>
    </row>
    <row r="50" ht="24" customHeight="1" s="46">
      <c r="A50" s="79" t="inlineStr">
        <is>
          <t>六、V7 单价优化说明（项目全保留 · 只挤单价）</t>
        </is>
      </c>
      <c r="B50" s="68" t="n"/>
      <c r="C50" s="68" t="n"/>
      <c r="D50" s="68" t="n"/>
      <c r="E50" s="68" t="n"/>
      <c r="F50" s="68" t="n"/>
    </row>
    <row r="51" ht="20" customHeight="1" s="46">
      <c r="A51" s="80" t="n"/>
      <c r="B51" s="81" t="inlineStr">
        <is>
          <t>1</t>
        </is>
      </c>
      <c r="C51" s="61" t="inlineStr">
        <is>
          <t>墙面艺术漆（局部重点墙）：原单价 80 元 → 现单价 62 元（数量 15.0）；下调 270.00 元</t>
        </is>
      </c>
      <c r="D51" s="82" t="n"/>
      <c r="E51" s="82" t="n"/>
      <c r="F51" s="82" t="n"/>
    </row>
    <row r="52" ht="20" customHeight="1" s="46">
      <c r="A52" s="80" t="n"/>
      <c r="B52" s="81" t="inlineStr">
        <is>
          <t>2</t>
        </is>
      </c>
      <c r="C52" s="61" t="inlineStr">
        <is>
          <t>楼梯踏步/立板木纹瓷砖铺贴：原单价 110 元 → 现单价 100 元（数量 26.0）；下调 260.00 元</t>
        </is>
      </c>
      <c r="D52" s="82" t="n"/>
      <c r="E52" s="82" t="n"/>
      <c r="F52" s="82" t="n"/>
    </row>
    <row r="53" ht="20" customHeight="1" s="46">
      <c r="A53" s="80" t="n"/>
      <c r="B53" s="81" t="inlineStr">
        <is>
          <t>3</t>
        </is>
      </c>
      <c r="C53" s="61" t="inlineStr">
        <is>
          <t>楼梯铁艺扶手+立柱：原单价 380 元 → 现单价 350 元（数量 5.5）；下调 165.00 元</t>
        </is>
      </c>
      <c r="D53" s="82" t="n"/>
      <c r="E53" s="82" t="n"/>
      <c r="F53" s="82" t="n"/>
    </row>
    <row r="54" ht="20" customHeight="1" s="46">
      <c r="A54" s="80" t="n"/>
      <c r="B54" s="81" t="inlineStr">
        <is>
          <t>4</t>
        </is>
      </c>
      <c r="C54" s="61" t="inlineStr">
        <is>
          <t>二楼临空铁艺栏杆：原单价 380 元 → 现单价 350 元（数量 4.5）；下调 135.00 元</t>
        </is>
      </c>
      <c r="D54" s="82" t="n"/>
      <c r="E54" s="82" t="n"/>
      <c r="F54" s="82" t="n"/>
    </row>
    <row r="55" ht="20" customHeight="1" s="46">
      <c r="A55" s="80" t="n"/>
      <c r="B55" s="81" t="inlineStr">
        <is>
          <t>5</t>
        </is>
      </c>
      <c r="C55" s="61" t="inlineStr">
        <is>
          <t>门头骨架+木纹转印铝板饰面：原单价 260 元 → 现单价 240 元（数量 7.2）；下调 144.00 元</t>
        </is>
      </c>
      <c r="D55" s="82" t="n"/>
      <c r="E55" s="82" t="n"/>
      <c r="F55" s="82" t="n"/>
    </row>
    <row r="56" ht="20" customHeight="1" s="46">
      <c r="A56" s="80" t="n"/>
      <c r="B56" s="81" t="inlineStr">
        <is>
          <t>6</t>
        </is>
      </c>
      <c r="C56" s="61" t="inlineStr">
        <is>
          <t>门头发光字+LOGO：原单价 2,800 元 → 现单价 2,200 元（数量 1.0）；下调 600.00 元</t>
        </is>
      </c>
      <c r="D56" s="82" t="n"/>
      <c r="E56" s="82" t="n"/>
      <c r="F56" s="82" t="n"/>
    </row>
    <row r="57" ht="20" customHeight="1" s="46">
      <c r="A57" s="80" t="n"/>
      <c r="B57" s="81" t="inlineStr">
        <is>
          <t>7</t>
        </is>
      </c>
      <c r="C57" s="61" t="inlineStr">
        <is>
          <t>12mm钢化玻璃门（双开）：原单价 600 元 → 现单价 500 元（数量 3.64）；下调 364.00 元</t>
        </is>
      </c>
      <c r="D57" s="82" t="n"/>
      <c r="E57" s="82" t="n"/>
      <c r="F57" s="82" t="n"/>
    </row>
    <row r="58" ht="20" customHeight="1" s="46">
      <c r="A58" s="80" t="n"/>
      <c r="B58" s="81" t="inlineStr">
        <is>
          <t>8</t>
        </is>
      </c>
      <c r="C58" s="61" t="inlineStr">
        <is>
          <t>左右折叠窗：原单价 600 元 → 现单价 500 元（数量 2.4）；下调 240.00 元</t>
        </is>
      </c>
      <c r="D58" s="82" t="n"/>
      <c r="E58" s="82" t="n"/>
      <c r="F58" s="82" t="n"/>
    </row>
    <row r="59" ht="20" customHeight="1" s="46">
      <c r="A59" s="80" t="n"/>
      <c r="B59" s="81" t="inlineStr">
        <is>
          <t>9</t>
        </is>
      </c>
      <c r="C59" s="61" t="inlineStr">
        <is>
          <t>前台楠木实木台面：原单价 1,050 元 → 现单价 950 元（数量 1.8）；下调 180.00 元</t>
        </is>
      </c>
      <c r="D59" s="82" t="n"/>
      <c r="E59" s="82" t="n"/>
      <c r="F59" s="82" t="n"/>
    </row>
    <row r="60" ht="20" customHeight="1" s="46">
      <c r="A60" s="80" t="n"/>
      <c r="B60" s="81" t="inlineStr">
        <is>
          <t>10</t>
        </is>
      </c>
      <c r="C60" s="61" t="inlineStr">
        <is>
          <t>楼梯下储物小柜：原单价 1,200 元 → 现单价 900 元（数量 1.0）；下调 300.00 元</t>
        </is>
      </c>
      <c r="D60" s="82" t="n"/>
      <c r="E60" s="82" t="n"/>
      <c r="F60" s="82" t="n"/>
    </row>
    <row r="61" ht="20" customHeight="1" s="46">
      <c r="A61" s="80" t="n"/>
      <c r="B61" s="81" t="inlineStr">
        <is>
          <t>11</t>
        </is>
      </c>
      <c r="C61" s="61" t="inlineStr">
        <is>
          <t>出餐台/操作台：原单价 1,650 元 → 现单价 1,400 元（数量 1.0）；下调 250.00 元</t>
        </is>
      </c>
      <c r="D61" s="82" t="n"/>
      <c r="E61" s="82" t="n"/>
      <c r="F61" s="82" t="n"/>
    </row>
    <row r="62" ht="20" customHeight="1" s="46">
      <c r="A62" s="80" t="n"/>
      <c r="B62" s="81" t="inlineStr">
        <is>
          <t>12</t>
        </is>
      </c>
      <c r="C62" s="61" t="inlineStr">
        <is>
          <t>照明灯具（轨道射灯/吊灯/壁灯/灯带）：原单价 3,500 元 → 现单价 3,000 元（数量 1.0）；下调 500.00 元</t>
        </is>
      </c>
      <c r="D62" s="82" t="n"/>
      <c r="E62" s="82" t="n"/>
      <c r="F62" s="82" t="n"/>
    </row>
    <row r="63" ht="20" customHeight="1" s="46">
      <c r="A63" s="80" t="n"/>
      <c r="B63" s="81" t="inlineStr">
        <is>
          <t>13</t>
        </is>
      </c>
      <c r="C63" s="61" t="inlineStr">
        <is>
          <t>卫生间防水：原单价 85 元 → 现单价 70 元（数量 8.5）；下调 127.50 元</t>
        </is>
      </c>
      <c r="D63" s="82" t="n"/>
      <c r="E63" s="82" t="n"/>
      <c r="F63" s="82" t="n"/>
    </row>
    <row r="64" ht="20" customHeight="1" s="46">
      <c r="A64" s="80" t="n"/>
      <c r="B64" s="81" t="inlineStr">
        <is>
          <t>14</t>
        </is>
      </c>
      <c r="C64" s="61" t="inlineStr">
        <is>
          <t>洗手台：原单价 500 元 → 现单价 450 元（数量 1.0）；下调 50.00 元</t>
        </is>
      </c>
      <c r="D64" s="82" t="n"/>
      <c r="E64" s="82" t="n"/>
      <c r="F64" s="82" t="n"/>
    </row>
    <row r="65" ht="20" customHeight="1" s="46">
      <c r="A65" s="80" t="n"/>
      <c r="B65" s="81" t="inlineStr">
        <is>
          <t>15</t>
        </is>
      </c>
      <c r="C65" s="61" t="inlineStr">
        <is>
          <t>卫生间门（长虹玻璃门）：原单价 900 元 → 现单价 800 元（数量 1.0）；下调 100.00 元</t>
        </is>
      </c>
      <c r="D65" s="82" t="n"/>
      <c r="E65" s="82" t="n"/>
      <c r="F65" s="82" t="n"/>
    </row>
    <row r="66" ht="20" customHeight="1" s="46">
      <c r="A66" s="80" t="n"/>
      <c r="B66" s="81" t="inlineStr">
        <is>
          <t>16</t>
        </is>
      </c>
      <c r="C66" s="61" t="inlineStr">
        <is>
          <t>厨房排风排气：原单价 600 元 → 现单价 500 元（数量 1.0）；下调 100.00 元</t>
        </is>
      </c>
      <c r="D66" s="82" t="n"/>
      <c r="E66" s="82" t="n"/>
      <c r="F66" s="82" t="n"/>
    </row>
    <row r="67" ht="20" customHeight="1" s="46">
      <c r="A67" s="80" t="n"/>
      <c r="B67" s="81" t="inlineStr">
        <is>
          <t>17</t>
        </is>
      </c>
      <c r="C67" s="61" t="inlineStr">
        <is>
          <t>合计下调 3,785.50 元（项目全保留、只下调单价；依据公司历史成交价与湛江行情，不改变项目范围）。</t>
        </is>
      </c>
      <c r="D67" s="82" t="n"/>
      <c r="E67" s="82" t="n"/>
      <c r="F67" s="82" t="n"/>
    </row>
    <row r="68" ht="24" customHeight="1" s="46">
      <c r="A68" s="79" t="inlineStr">
        <is>
          <t>七、其他说明</t>
        </is>
      </c>
      <c r="B68" s="68" t="n"/>
      <c r="C68" s="68" t="n"/>
      <c r="D68" s="68" t="n"/>
      <c r="E68" s="68" t="n"/>
      <c r="F68" s="68" t="n"/>
    </row>
    <row r="69" ht="20" customHeight="1" s="46">
      <c r="A69" s="80" t="n"/>
      <c r="B69" s="81" t="inlineStr">
        <is>
          <t>1</t>
        </is>
      </c>
      <c r="C69" s="61" t="inlineStr">
        <is>
          <t>本版按客户调整后的项目与单价重编；可选项（如项目放弃、材料升级等）如后续需要，另行报价确认，不并入本报价。</t>
        </is>
      </c>
      <c r="D69" s="82" t="n"/>
      <c r="E69" s="82" t="n"/>
      <c r="F69" s="82" t="n"/>
    </row>
    <row r="70" ht="20" customHeight="1" s="46">
      <c r="A70" s="80" t="n"/>
      <c r="B70" s="81" t="inlineStr">
        <is>
          <t>2</t>
        </is>
      </c>
      <c r="C70" s="61" t="inlineStr">
        <is>
          <t>表内数量为 0 的项目为暂列项（如有厨房墙面贴砖、不锈钢洗涤池、挑空措施费），发生时按本表单价另计，未发生不计费。</t>
        </is>
      </c>
      <c r="D70" s="82" t="n"/>
      <c r="E70" s="82" t="n"/>
      <c r="F70" s="82" t="n"/>
    </row>
    <row r="71" ht="24" customHeight="1" s="46">
      <c r="A71" s="79" t="inlineStr">
        <is>
          <t>八、增减项结算方式</t>
        </is>
      </c>
      <c r="B71" s="68" t="n"/>
      <c r="C71" s="68" t="n"/>
      <c r="D71" s="68" t="n"/>
      <c r="E71" s="68" t="n"/>
      <c r="F71" s="68" t="n"/>
    </row>
    <row r="72" ht="20" customHeight="1" s="46">
      <c r="A72" s="80" t="n"/>
      <c r="B72" s="81" t="inlineStr">
        <is>
          <t>1</t>
        </is>
      </c>
      <c r="C72" s="61" t="inlineStr">
        <is>
          <t>本报价数量按图纸与现场暂估，最终以现场复尺为准；表内项目按「单价 × 实际完成工程量」结算。</t>
        </is>
      </c>
      <c r="D72" s="82" t="n"/>
      <c r="E72" s="82" t="n"/>
      <c r="F72" s="82" t="n"/>
    </row>
    <row r="73" ht="33" customHeight="1" s="46">
      <c r="A73" s="80" t="n"/>
      <c r="B73" s="81" t="inlineStr">
        <is>
          <t>2</t>
        </is>
      </c>
      <c r="C73" s="61" t="inlineStr">
        <is>
          <t>增项/减项一律按本表统一单价（爱果儿装饰统一标准单价）结算，参考市面价格加设计、管理、税费等实际发生费用；已施工项目不因客户原因减少。</t>
        </is>
      </c>
      <c r="D73" s="82" t="n"/>
      <c r="E73" s="82" t="n"/>
      <c r="F73" s="82" t="n"/>
    </row>
    <row r="74" ht="20" customHeight="1" s="46">
      <c r="A74" s="80" t="n"/>
      <c r="B74" s="81" t="inlineStr">
        <is>
          <t>3</t>
        </is>
      </c>
      <c r="C74" s="61" t="inlineStr">
        <is>
          <t>付款方式4、5、1：进场前4成，水电完工后5成，完工3天内验收付最后1成（本表按一口价拆分 17,200.00 / 21,500.00 / 4,300.00 元）。</t>
        </is>
      </c>
      <c r="D74" s="82" t="n"/>
      <c r="E74" s="82" t="n"/>
      <c r="F74" s="82" t="n"/>
    </row>
    <row r="75" ht="20" customHeight="1" s="46">
      <c r="A75" s="80" t="n"/>
      <c r="B75" s="81" t="inlineStr">
        <is>
          <t>4</t>
        </is>
      </c>
      <c r="C75" s="61" t="inlineStr">
        <is>
          <t>一口价：列表所含项目及同等价位产品与服务；更换品牌/型号按实退补差价；变更方案需提前书面（微信）确认，口头承诺不予兑现。</t>
        </is>
      </c>
      <c r="D75" s="82" t="n"/>
      <c r="E75" s="82" t="n"/>
      <c r="F75" s="82" t="n"/>
    </row>
    <row r="76" ht="20" customHeight="1" s="46">
      <c r="A76" s="80" t="n"/>
      <c r="B76" s="81" t="inlineStr">
        <is>
          <t>5</t>
        </is>
      </c>
      <c r="C76" s="61" t="inlineStr">
        <is>
          <t>报价有效期：自报价日（2026-11-03）起30天；逾期材料价波动按最新报价调整。</t>
        </is>
      </c>
      <c r="D76" s="82" t="n"/>
      <c r="E76" s="82" t="n"/>
      <c r="F76" s="82" t="n"/>
    </row>
    <row r="77" ht="24" customHeight="1" s="46">
      <c r="A77" s="79" t="inlineStr">
        <is>
          <t>九、工期 / 质保 / 开票 / 验收</t>
        </is>
      </c>
      <c r="B77" s="68" t="n"/>
      <c r="C77" s="68" t="n"/>
      <c r="D77" s="68" t="n"/>
      <c r="E77" s="68" t="n"/>
      <c r="F77" s="68" t="n"/>
    </row>
    <row r="78" ht="20" customHeight="1" s="46">
      <c r="A78" s="80" t="n"/>
      <c r="B78" s="81" t="inlineStr">
        <is>
          <t>1</t>
        </is>
      </c>
      <c r="C78" s="61" t="inlineStr">
        <is>
          <t>工期：约 40 个日历天（含门头/定制件生产周期；报建手续另加，以合同为准）。</t>
        </is>
      </c>
      <c r="D78" s="82" t="n"/>
      <c r="E78" s="82" t="n"/>
      <c r="F78" s="82" t="n"/>
    </row>
    <row r="79" ht="20" customHeight="1" s="46">
      <c r="A79" s="80" t="n"/>
      <c r="B79" s="81" t="inlineStr">
        <is>
          <t>2</t>
        </is>
      </c>
      <c r="C79" s="61" t="inlineStr">
        <is>
          <t>质保：整体项目（非人为）质保两年，厂保另算；水电/防水质保以合同约定为准；灯具/五金按厂家质保。</t>
        </is>
      </c>
      <c r="D79" s="82" t="n"/>
      <c r="E79" s="82" t="n"/>
      <c r="F79" s="82" t="n"/>
    </row>
    <row r="80" ht="20" customHeight="1" s="46">
      <c r="A80" s="80" t="n"/>
      <c r="B80" s="81" t="inlineStr">
        <is>
          <t>3</t>
        </is>
      </c>
      <c r="C80" s="61" t="inlineStr">
        <is>
          <t>开票：本报价不含税；如开票，普票+6%、专票+13%税点（按公司综合成本口径，非发票税点）。</t>
        </is>
      </c>
      <c r="D80" s="82" t="n"/>
      <c r="E80" s="82" t="n"/>
      <c r="F80" s="82" t="n"/>
    </row>
    <row r="81" ht="20" customHeight="1" s="46">
      <c r="A81" s="80" t="n"/>
      <c r="B81" s="81" t="inlineStr">
        <is>
          <t>4</t>
        </is>
      </c>
      <c r="C81" s="61" t="inlineStr">
        <is>
          <t>验收：参考市场单价与国标验收；隐蔽工程留影像（水电走向图、打压/闭水/通球记录），材料合格证随货移交。</t>
        </is>
      </c>
      <c r="D81" s="82" t="n"/>
      <c r="E81" s="82" t="n"/>
      <c r="F81" s="82" t="n"/>
    </row>
    <row r="82" ht="20" customHeight="1" s="46">
      <c r="A82" s="80" t="n"/>
      <c r="B82" s="81" t="inlineStr">
        <is>
          <t>5</t>
        </is>
      </c>
      <c r="C82" s="61" t="inlineStr">
        <is>
          <t>报价文件组成：「工程报价」「成本拆分」「材料与工艺说明」「报价说明」+ 主表备注17条，共同构成报价文件及合同附件。</t>
        </is>
      </c>
      <c r="D82" s="82" t="n"/>
      <c r="E82" s="82" t="n"/>
      <c r="F82" s="82" t="n"/>
    </row>
    <row r="83" ht="24" customHeight="1" s="46">
      <c r="A83" s="61" t="inlineStr">
        <is>
          <t>本报价说明与「工程报价」「成本拆分」「材料与工艺说明」及主表备注 17 条共同构成报价文件，为合同组成部分。</t>
        </is>
      </c>
      <c r="B83" s="82" t="n"/>
      <c r="C83" s="82" t="n"/>
      <c r="D83" s="82" t="n"/>
      <c r="E83" s="82" t="n"/>
      <c r="F83" s="82" t="n"/>
    </row>
  </sheetData>
  <mergeCells count="83">
    <mergeCell ref="C52:F52"/>
    <mergeCell ref="C61:F61"/>
    <mergeCell ref="C39:F39"/>
    <mergeCell ref="C72:F72"/>
    <mergeCell ref="A50:F50"/>
    <mergeCell ref="C32:F32"/>
    <mergeCell ref="A3:F3"/>
    <mergeCell ref="C81:F81"/>
    <mergeCell ref="C13:F13"/>
    <mergeCell ref="C78:F78"/>
    <mergeCell ref="C6:F6"/>
    <mergeCell ref="C62:F62"/>
    <mergeCell ref="C15:F15"/>
    <mergeCell ref="C24:F24"/>
    <mergeCell ref="C64:F64"/>
    <mergeCell ref="C79:F79"/>
    <mergeCell ref="C73:F73"/>
    <mergeCell ref="C26:F26"/>
    <mergeCell ref="C54:F54"/>
    <mergeCell ref="C63:F63"/>
    <mergeCell ref="C10:F10"/>
    <mergeCell ref="C41:F41"/>
    <mergeCell ref="C56:F56"/>
    <mergeCell ref="C43:F43"/>
    <mergeCell ref="C27:F27"/>
    <mergeCell ref="C36:F36"/>
    <mergeCell ref="C17:F17"/>
    <mergeCell ref="C67:F67"/>
    <mergeCell ref="C19:F19"/>
    <mergeCell ref="C28:F28"/>
    <mergeCell ref="A2:F2"/>
    <mergeCell ref="C69:F69"/>
    <mergeCell ref="C30:F30"/>
    <mergeCell ref="C5:F5"/>
    <mergeCell ref="C4:F4"/>
    <mergeCell ref="C40:F40"/>
    <mergeCell ref="C76:F76"/>
    <mergeCell ref="C8:F8"/>
    <mergeCell ref="C82:F82"/>
    <mergeCell ref="C57:F57"/>
    <mergeCell ref="C66:F66"/>
    <mergeCell ref="A71:F71"/>
    <mergeCell ref="C18:F18"/>
    <mergeCell ref="C53:F53"/>
    <mergeCell ref="C34:F34"/>
    <mergeCell ref="C58:F58"/>
    <mergeCell ref="A68:F68"/>
    <mergeCell ref="C20:F20"/>
    <mergeCell ref="C29:F29"/>
    <mergeCell ref="A83:F83"/>
    <mergeCell ref="C65:F65"/>
    <mergeCell ref="C47:F47"/>
    <mergeCell ref="C44:F44"/>
    <mergeCell ref="C22:F22"/>
    <mergeCell ref="C31:F31"/>
    <mergeCell ref="C80:F80"/>
    <mergeCell ref="A1:F1"/>
    <mergeCell ref="C12:F12"/>
    <mergeCell ref="A45:F45"/>
    <mergeCell ref="C46:F46"/>
    <mergeCell ref="C21:F21"/>
    <mergeCell ref="C51:F51"/>
    <mergeCell ref="C60:F60"/>
    <mergeCell ref="C70:F70"/>
    <mergeCell ref="C48:F48"/>
    <mergeCell ref="C23:F23"/>
    <mergeCell ref="A37:F37"/>
    <mergeCell ref="C7:F7"/>
    <mergeCell ref="C38:F38"/>
    <mergeCell ref="A14:F14"/>
    <mergeCell ref="C49:F49"/>
    <mergeCell ref="C33:F33"/>
    <mergeCell ref="C42:F42"/>
    <mergeCell ref="C74:F74"/>
    <mergeCell ref="C35:F35"/>
    <mergeCell ref="C16:F16"/>
    <mergeCell ref="A77:F77"/>
    <mergeCell ref="C55:F55"/>
    <mergeCell ref="C9:F9"/>
    <mergeCell ref="C75:F75"/>
    <mergeCell ref="C59:F59"/>
    <mergeCell ref="C11:F11"/>
    <mergeCell ref="A25:F25"/>
  </mergeCells>
  <printOptions horizontalCentered="1"/>
  <pageMargins left="0.118" right="0.079" top="0.197" bottom="0.197" header="0.079" footer="0.079"/>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湛江爱果儿装饰</dc:creator>
  <dc:title xmlns:dc="http://purl.org/dc/elements/1.1/">（湛江霞山糖水店两层装修）智能报价表</dc:title>
  <dc:description xmlns:dc="http://purl.org/dc/elements/1.1/">01_数据/price_items.json（33 项，更新于 2026-11-04 02:30:11，sha1 d21694d3620e…）；数量口径：scope_quantities_draft.md；单价来源：quotes_data.json / process_lib.json / 公司历史报价</dc:description>
  <dc:subject xmlns:dc="http://purl.org/dc/elements/1.1/">霞山糖水店两层装修</dc:subject>
  <dcterms:created xmlns:dcterms="http://purl.org/dc/terms/" xmlns:xsi="http://www.w3.org/2001/XMLSchema-instance" xsi:type="dcterms:W3CDTF">2026-11-03T23:30:00Z</dcterms:created>
  <dcterms:modified xmlns:dcterms="http://purl.org/dc/terms/" xmlns:xsi="http://www.w3.org/2001/XMLSchema-instance" xsi:type="dcterms:W3CDTF">2026-11-03T18:31:13Z</dcterms:modified>
  <cp:lastModifiedBy>湛江爱果儿装饰</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7C61DAE4A16D446C8CD8AB68CC45C8D9_13</vt:lpwstr>
  </property>
  <property name="KSOProductBuildVer" fmtid="{D5CDD505-2E9C-101B-9397-08002B2CF9AE}" pid="3">
    <vt:lpwstr xmlns:vt="http://schemas.openxmlformats.org/officeDocument/2006/docPropsVTypes">2052-12.1.26026.26026</vt:lpwstr>
  </property>
  <property name="CalculationRule" fmtid="{D5CDD505-2E9C-101B-9397-08002B2CF9AE}" pid="4">
    <vt:i4 xmlns:vt="http://schemas.openxmlformats.org/officeDocument/2006/docPropsVTypes">0</vt:i4>
  </property>
</Properties>
</file>